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P\OneDrive - Prienų rajono vietos veiklos grupė\Darbalaukis\"/>
    </mc:Choice>
  </mc:AlternateContent>
  <bookViews>
    <workbookView xWindow="0" yWindow="0" windowWidth="23040" windowHeight="8490"/>
  </bookViews>
  <sheets>
    <sheet name="Paraiškų žurnalas" sheetId="1" r:id="rId1"/>
    <sheet name="VVG IPP ir faktiniai VPS adm MP" sheetId="2" r:id="rId2"/>
  </sheets>
  <externalReferences>
    <externalReference r:id="rId3"/>
    <externalReference r:id="rId4"/>
  </externalReferences>
  <definedNames>
    <definedName name="_xlnm._FilterDatabase" localSheetId="0" hidden="1">'Paraiškų žurnalas'!$B$12:$Q$12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1" i="1" l="1"/>
  <c r="Q35" i="1" l="1"/>
  <c r="Q36" i="1"/>
  <c r="Q40" i="1"/>
  <c r="Q41" i="1"/>
  <c r="Q42" i="1"/>
  <c r="Q15" i="1" l="1"/>
  <c r="Q30" i="1" l="1"/>
  <c r="Q34" i="1"/>
  <c r="Q16" i="1"/>
  <c r="E22" i="2" s="1"/>
  <c r="E23" i="2" s="1"/>
  <c r="Q17" i="1"/>
  <c r="Q18" i="1"/>
  <c r="Q19" i="1"/>
  <c r="Q20" i="1"/>
  <c r="Q22" i="1"/>
  <c r="Q23" i="1"/>
  <c r="Q54" i="1" l="1"/>
  <c r="B15" i="1"/>
  <c r="C15" i="1"/>
  <c r="B16" i="1"/>
  <c r="C16" i="1"/>
  <c r="B17" i="1"/>
  <c r="C17" i="1"/>
  <c r="B18" i="1"/>
  <c r="C18" i="1"/>
  <c r="B19" i="1"/>
  <c r="C19" i="1"/>
  <c r="B20" i="1"/>
  <c r="C20" i="1"/>
  <c r="B21" i="1"/>
  <c r="C21" i="1"/>
  <c r="B22" i="1"/>
  <c r="B23" i="1"/>
  <c r="D16" i="2" l="1"/>
  <c r="D13" i="2"/>
  <c r="D7" i="2" s="1"/>
  <c r="D11" i="2"/>
  <c r="D6" i="2"/>
  <c r="D8" i="2" l="1"/>
  <c r="D17" i="2"/>
  <c r="D14" i="2"/>
  <c r="D30" i="2" l="1"/>
  <c r="E29" i="2"/>
  <c r="E27" i="2"/>
  <c r="E31" i="2"/>
  <c r="F21" i="2"/>
  <c r="E30" i="2"/>
  <c r="E25" i="2"/>
  <c r="E24" i="2"/>
  <c r="E26" i="2"/>
  <c r="E28" i="2"/>
</calcChain>
</file>

<file path=xl/comments1.xml><?xml version="1.0" encoding="utf-8"?>
<comments xmlns="http://schemas.openxmlformats.org/spreadsheetml/2006/main">
  <authors>
    <author>Edita Šilinaitė</author>
    <author>Jurgita Grigaliūnienė</author>
  </authors>
  <commentList>
    <comment ref="Q15" authorId="0" shapeId="0">
      <text>
        <r>
          <rPr>
            <b/>
            <sz val="9"/>
            <color indexed="81"/>
            <rFont val="Tahoma"/>
            <family val="2"/>
            <charset val="186"/>
          </rPr>
          <t>Edita Šilinaitė:</t>
        </r>
        <r>
          <rPr>
            <sz val="9"/>
            <color indexed="81"/>
            <rFont val="Tahoma"/>
            <family val="2"/>
            <charset val="186"/>
          </rPr>
          <t xml:space="preserve">
sumos koreguosis priklausomai nuo vertinimo rezultatų</t>
        </r>
      </text>
    </comment>
    <comment ref="C21" authorId="1" shapeId="0">
      <text>
        <r>
          <rPr>
            <b/>
            <sz val="9"/>
            <color indexed="81"/>
            <rFont val="Tahoma"/>
            <family val="2"/>
            <charset val="186"/>
          </rPr>
          <t>Jurgita Grigaliūnienė:</t>
        </r>
        <r>
          <rPr>
            <sz val="9"/>
            <color indexed="81"/>
            <rFont val="Tahoma"/>
            <family val="2"/>
            <charset val="186"/>
          </rPr>
          <t xml:space="preserve">
Atsiėmė iki PAK'o.</t>
        </r>
      </text>
    </comment>
  </commentList>
</comments>
</file>

<file path=xl/sharedStrings.xml><?xml version="1.0" encoding="utf-8"?>
<sst xmlns="http://schemas.openxmlformats.org/spreadsheetml/2006/main" count="284" uniqueCount="235">
  <si>
    <t>2023–2027 m. programinio laikotarpio vietos projektų, pateiktų pagal vietos plėtros strategijas, įgyvendinamas bendruomenių inicijuotos vietos plėtros būdu, administravimo procedūros aprašo</t>
  </si>
  <si>
    <t>3 priedas</t>
  </si>
  <si>
    <t>(VPS vykdytojos pavadinimas)</t>
  </si>
  <si>
    <t xml:space="preserve">Kvietimo Nr. </t>
  </si>
  <si>
    <t>Eil. Nr.</t>
  </si>
  <si>
    <t>Kvietimo pabaigos data</t>
  </si>
  <si>
    <t>2024 m. .......... ..... d. įsakymas Nr. BR1-</t>
  </si>
  <si>
    <t>INFORMACIJA APIE VIETOS PROJEKTŲ PARAIŠKAS</t>
  </si>
  <si>
    <t>(sąrašas tęstinis, pildomas registruojant gautas paraiškas/atlikus atitinkamus administravimo žingsnius, teikiamas Agentūrai po kiekvieno kvietimo užregistravus paraiškas arba bet kuriuo metu pagal Agentūros paklausimą)</t>
  </si>
  <si>
    <t>Administravimo išlaidų suma</t>
  </si>
  <si>
    <t>FN proc.</t>
  </si>
  <si>
    <t>Ši dalis pildoma registruojant visas gautas paraiškas ir teikiamas visas ŽURNALAS su užregistuotomis paraiškomis per 2 d.d. pasibaigus kvietimui</t>
  </si>
  <si>
    <t>Paramos suma, skirta įgyvendinti VPS, Eur</t>
  </si>
  <si>
    <t xml:space="preserve">Mažiausia VPS biudžeto dalis, skiriama VPS vietos projektų įgyvendinimui, % </t>
  </si>
  <si>
    <t>Mažiausia galima paramos sum skiriama VPS vietos projektų įgyvendinimui, Eur</t>
  </si>
  <si>
    <t>VPS vietos projektų įgyvendinimo išlaidos pagal pateiktą VPS administravimo išlaidų planą, Eur</t>
  </si>
  <si>
    <t>VPS vietos projektų įgyvendinimo išlaidų dalis pagal pateiktą VPS administravimo išlaidų planą, %</t>
  </si>
  <si>
    <t xml:space="preserve">Didžiausia VPS biudžeto dalis, skiriama VPS administravimo išlaidoms, % </t>
  </si>
  <si>
    <t>Didžiausia gaima paramos suma skiriama VPS administravimo išlaidoms, Eur</t>
  </si>
  <si>
    <t>VPS administravimo išlaidos (vykdymo ir aktyvinimo) pagal pateiktą VPS administravimo išlaidų planą, Eur</t>
  </si>
  <si>
    <t>VPS administravimo išlaidos (bendradarbiavimo) pagal pateiktą VPS administravimo išlaidų planą, Eur</t>
  </si>
  <si>
    <t>VPS administravimo išlaidų dalis pagal pateiktą VPS administravimo išlaidų planą, %</t>
  </si>
  <si>
    <t xml:space="preserve">Didžiausia galima VPS administravimo išlaidoms taikoma FN, % </t>
  </si>
  <si>
    <t>Pagal VPS administravimo išlaidų planą nustatyta ir VPS administravimo išlaidoms taikoma FN</t>
  </si>
  <si>
    <t>Planuojamo MP data</t>
  </si>
  <si>
    <t xml:space="preserve">Planuojamo MP suma </t>
  </si>
  <si>
    <t>Viso</t>
  </si>
  <si>
    <t>Kontrolė su avansu</t>
  </si>
  <si>
    <t>Kontrolė su IPP-likutis</t>
  </si>
  <si>
    <t>MP1</t>
  </si>
  <si>
    <t>Avansas</t>
  </si>
  <si>
    <t>MP2</t>
  </si>
  <si>
    <t>MP3</t>
  </si>
  <si>
    <t>MP4</t>
  </si>
  <si>
    <t>MP5</t>
  </si>
  <si>
    <t>MP6</t>
  </si>
  <si>
    <t>MP7</t>
  </si>
  <si>
    <t>MP8</t>
  </si>
  <si>
    <t>Faktinė patvrtinto MP suma</t>
  </si>
  <si>
    <t>Avanso užskaitos pradžios data
suderinti su NMA</t>
  </si>
  <si>
    <t>planuojama po 4MP</t>
  </si>
  <si>
    <t>pildoma ir karto ir ne vėliau kaip per 1d.d. po atlikto administravimo žingsnio</t>
  </si>
  <si>
    <t>NMA paraiškos numeris</t>
  </si>
  <si>
    <t>VVG PAK data  (fizinė posėdžio data)</t>
  </si>
  <si>
    <t>VVG rezervinio sąrašo galiojimo laikas</t>
  </si>
  <si>
    <t>Paraiškos išregistravimo/atmetimo VVG data</t>
  </si>
  <si>
    <t xml:space="preserve">
Paraiškos perdavimo NMA data</t>
  </si>
  <si>
    <t>PRIE-LEADER-09-1-1</t>
  </si>
  <si>
    <t>PRIE-LEADER-09-1-2</t>
  </si>
  <si>
    <t>PRIE-LEADER-09-1-3</t>
  </si>
  <si>
    <t>PRIE-LEADER-09-1-4</t>
  </si>
  <si>
    <t>PRIE-LEADER-09-1-5</t>
  </si>
  <si>
    <t>PRIE-LEADER-09-1-6</t>
  </si>
  <si>
    <t>PRIE-LEADER-09-1-7</t>
  </si>
  <si>
    <t>Veiverių seniūnijos bendruomenės centras</t>
  </si>
  <si>
    <t>Iš kartos į kartą</t>
  </si>
  <si>
    <t>Bendruomenė "Balbieriškis juda"</t>
  </si>
  <si>
    <t>Balbieriškio bendruomenės veiklos aktyvinimas</t>
  </si>
  <si>
    <t>Prienų rajono kaimo bendruomenė "Stakliškės"</t>
  </si>
  <si>
    <t>Kultūra per atmintį ir vietos identitetą</t>
  </si>
  <si>
    <t>Asociacija "Žemaitkiemio krašto bendruomenė"</t>
  </si>
  <si>
    <t>Vaikų ir jaunimo stovyklos organizavimas, kulinarinio paveldo ir žolelių edukacijos vykdymas Žemaitkiemyje</t>
  </si>
  <si>
    <t>Prienų rajono Šilavoto bendruomenės centras</t>
  </si>
  <si>
    <t>Gera būti drauge</t>
  </si>
  <si>
    <t>Pakuonio krašto bendruomenė</t>
  </si>
  <si>
    <t>Žolynais kvepiančiu taku</t>
  </si>
  <si>
    <t>Išlaužo seniūnijos kaimų bendruomenė</t>
  </si>
  <si>
    <t>Socialinės įtraukties didinimas Išlaužo seniūnijos bendruomenės veikloje taikant socialinės inovacijos patyriminį ugdymą</t>
  </si>
  <si>
    <t xml:space="preserve">Pildyti iš VVG VPS </t>
  </si>
  <si>
    <t>Atsikelia iš 1-o psl.</t>
  </si>
  <si>
    <t>Šitos sumos koreguosis. Jei paraiška atmesta, išsitrina išlaidų suma</t>
  </si>
  <si>
    <t>PRIENŲ RAJONO VIETOS VEIKLOS GRUPĖ</t>
  </si>
  <si>
    <t> Vietos projekto paraiškos gavimo data</t>
  </si>
  <si>
    <r>
      <rPr>
        <b/>
        <sz val="10"/>
        <color theme="1"/>
        <rFont val="Times"/>
        <family val="1"/>
      </rPr>
      <t>Vietos projekto paraiškos atpažinties (registracijos) kodas</t>
    </r>
    <r>
      <rPr>
        <sz val="10"/>
        <color theme="1"/>
        <rFont val="Times"/>
        <family val="1"/>
      </rPr>
      <t xml:space="preserve"> </t>
    </r>
    <r>
      <rPr>
        <i/>
        <sz val="10"/>
        <color theme="1"/>
        <rFont val="Times"/>
        <family val="1"/>
      </rPr>
      <t>(nurodomas VPS vykdytojos VP paraiškos registravimo metu suteiktas VP atpažinties kodas)</t>
    </r>
  </si>
  <si>
    <r>
      <rPr>
        <b/>
        <sz val="10"/>
        <color theme="1"/>
        <rFont val="Times"/>
        <family val="1"/>
      </rPr>
      <t>Vietos projekto paraiškėjo kodas</t>
    </r>
    <r>
      <rPr>
        <sz val="10"/>
        <color theme="1"/>
        <rFont val="Times"/>
        <family val="1"/>
      </rPr>
      <t xml:space="preserve"> </t>
    </r>
    <r>
      <rPr>
        <i/>
        <sz val="10"/>
        <color theme="1"/>
        <rFont val="Times"/>
        <family val="1"/>
      </rPr>
      <t>(nurodomas pareiškėjo JAR  kodas, o jei pareiškėjas yra fizinis asmuo - nurodomi keturi paskutiniai asmnes kodo skaičiai )</t>
    </r>
  </si>
  <si>
    <r>
      <rPr>
        <b/>
        <sz val="10"/>
        <color theme="1"/>
        <rFont val="Times"/>
        <family val="1"/>
      </rPr>
      <t>Pavadinimas</t>
    </r>
    <r>
      <rPr>
        <sz val="10"/>
        <color theme="1"/>
        <rFont val="Times"/>
        <family val="1"/>
      </rPr>
      <t xml:space="preserve"> 
(jei pareiškėjas juridinis asmuo, iš JAR) 
/ 
</t>
    </r>
    <r>
      <rPr>
        <b/>
        <sz val="10"/>
        <color theme="1"/>
        <rFont val="Times"/>
        <family val="1"/>
      </rPr>
      <t xml:space="preserve">vardas, pavardė </t>
    </r>
    <r>
      <rPr>
        <sz val="10"/>
        <color theme="1"/>
        <rFont val="Times"/>
        <family val="1"/>
      </rPr>
      <t xml:space="preserve">
(jei pareiškėjas fizinis asmuo)</t>
    </r>
  </si>
  <si>
    <r>
      <rPr>
        <b/>
        <sz val="10"/>
        <color theme="1"/>
        <rFont val="Times"/>
        <family val="1"/>
      </rPr>
      <t>Vietos projekto pavadinimas</t>
    </r>
    <r>
      <rPr>
        <sz val="10"/>
        <color theme="1"/>
        <rFont val="Times"/>
        <family val="1"/>
      </rPr>
      <t xml:space="preserve">
</t>
    </r>
    <r>
      <rPr>
        <i/>
        <sz val="10"/>
        <color theme="1"/>
        <rFont val="Times"/>
        <family val="1"/>
      </rPr>
      <t>(nurodoma pagal VP pagal  paraiškoje pateiktą informaciją, sutikrinant su informacija oficialiuose registruose)</t>
    </r>
  </si>
  <si>
    <r>
      <rPr>
        <b/>
        <sz val="10"/>
        <color theme="1"/>
        <rFont val="Times"/>
        <family val="1"/>
      </rPr>
      <t>Prašoma paramos suma vietos projektui įgyvendinti, Eur</t>
    </r>
    <r>
      <rPr>
        <sz val="10"/>
        <color theme="1"/>
        <rFont val="Times"/>
        <family val="1"/>
      </rPr>
      <t xml:space="preserve"> </t>
    </r>
    <r>
      <rPr>
        <i/>
        <sz val="10"/>
        <color theme="1"/>
        <rFont val="Times"/>
        <family val="1"/>
      </rPr>
      <t>(nurodoma pagal paraiškoje pateiktus duomenis))</t>
    </r>
  </si>
  <si>
    <r>
      <rPr>
        <b/>
        <sz val="10"/>
        <color theme="1"/>
        <rFont val="Times"/>
        <family val="1"/>
      </rPr>
      <t xml:space="preserve">Vietos projekto VPS priemonė </t>
    </r>
    <r>
      <rPr>
        <sz val="10"/>
        <color theme="1"/>
        <rFont val="Times"/>
        <family val="1"/>
      </rPr>
      <t xml:space="preserve">
</t>
    </r>
    <r>
      <rPr>
        <i/>
        <sz val="10"/>
        <color theme="1"/>
        <rFont val="Times"/>
        <family val="1"/>
      </rPr>
      <t>(nurodoma VPS priemonės, pagal kurią gauti vietos projektai, kodas, atitinkamtis VPS Excel dalies 7 lentelės 8 stuplelio duomenis)</t>
    </r>
  </si>
  <si>
    <t>PRIE-LEADER-10-2-1</t>
  </si>
  <si>
    <t>Bendruomenė "Abipus Peršėkės"</t>
  </si>
  <si>
    <t>"Tobulėjimo horizontai"</t>
  </si>
  <si>
    <t>20VS-PV-24-2-05895-PR001</t>
  </si>
  <si>
    <t>20VS-PV-24-2-05896-PR001</t>
  </si>
  <si>
    <t>20VS-PV-24-2-05897-PR001</t>
  </si>
  <si>
    <t>20VS-PV-24-2-05898-PR001</t>
  </si>
  <si>
    <t>20VS-PV-24-2-05899-PR001</t>
  </si>
  <si>
    <t>20VS-PV-24-2-05900-PR001</t>
  </si>
  <si>
    <t>20VS-PV-24-2-05901-PR001</t>
  </si>
  <si>
    <t>20VS-PV-24-2-05992-PR001</t>
  </si>
  <si>
    <t>20VS-PV-24-2-06765-PR001</t>
  </si>
  <si>
    <t>Bendruomenės ekonominės veiklos skatinimas</t>
  </si>
  <si>
    <t>PRIE-LEADER-07-3-1</t>
  </si>
  <si>
    <t>MB "Mindrena"</t>
  </si>
  <si>
    <t>PRIE-LEADER-03-4-2</t>
  </si>
  <si>
    <t>10.</t>
  </si>
  <si>
    <t>11.</t>
  </si>
  <si>
    <t>12.</t>
  </si>
  <si>
    <t>PRIE-LEADER-03-4-1</t>
  </si>
  <si>
    <t>MB "Simuka"</t>
  </si>
  <si>
    <t>MB "Simuka" verslo kūrimas</t>
  </si>
  <si>
    <t>MB "Mindrena" verslo plėtra</t>
  </si>
  <si>
    <t>20VS-PV-24-2-07895-PR001</t>
  </si>
  <si>
    <t>20VS-PV-24-2-07896-PR001</t>
  </si>
  <si>
    <t>PRIE-LEADER-03-4-3</t>
  </si>
  <si>
    <t>Kaimo turizmo verslo pradžia Alšios panorama</t>
  </si>
  <si>
    <t>20VS-PV-24-2-07905-PR001</t>
  </si>
  <si>
    <t>13.</t>
  </si>
  <si>
    <t>PRIE-LEADER-03-4-4</t>
  </si>
  <si>
    <t>MB "Gerustas"</t>
  </si>
  <si>
    <t>MB "Gerustas" verslo kūrimas</t>
  </si>
  <si>
    <t>PRIE-LEADER-03-4-5</t>
  </si>
  <si>
    <t>Tamara Lazauskienė</t>
  </si>
  <si>
    <t>Gamtos SPA</t>
  </si>
  <si>
    <t>PRIE-LEADER-03-4-6</t>
  </si>
  <si>
    <t xml:space="preserve">Inovatyvaus poilsio komplekso prie Veršiuko ežero, Gedanonių kaime, verslo pradžia  </t>
  </si>
  <si>
    <t>PRIE-LEADER-03-4-7</t>
  </si>
  <si>
    <t>Naujų darbo vietų kūrimas ir žiedinės ekonomikos skatinimas Prienų rajone kuriant automobilių kietųjų dalelių filtrų restauravimo verslą</t>
  </si>
  <si>
    <t>PRIE-LEADER-03-4-8</t>
  </si>
  <si>
    <t>UAB "Donis"</t>
  </si>
  <si>
    <t>UAB "Donis" verslo plėtra</t>
  </si>
  <si>
    <t>PRIE-LEADER-03-4-9</t>
  </si>
  <si>
    <t>Poilsio ir sveikatingumo erdvės "4 miškai" sukūrimas</t>
  </si>
  <si>
    <t>PRIE-LEADER-03-4-10</t>
  </si>
  <si>
    <t>Kaimo turizmo verslo pradžia</t>
  </si>
  <si>
    <t>PRIE-LEADER-03-4-11</t>
  </si>
  <si>
    <t>Inovatyvūs renginių vaizdo sprendimai</t>
  </si>
  <si>
    <t>PRIE-LEADER-03-4-12</t>
  </si>
  <si>
    <t>UAB "Asdanga"</t>
  </si>
  <si>
    <t>UAB "Asdanga" verslo plėtra</t>
  </si>
  <si>
    <t>14.</t>
  </si>
  <si>
    <t>15.</t>
  </si>
  <si>
    <t>16.</t>
  </si>
  <si>
    <t>17.</t>
  </si>
  <si>
    <t>18.</t>
  </si>
  <si>
    <t>19.</t>
  </si>
  <si>
    <t>20.</t>
  </si>
  <si>
    <t>21.</t>
  </si>
  <si>
    <t>20VS-PV-24-2-07906-PR001</t>
  </si>
  <si>
    <t>20VS-PV-24-2-07908-PR001</t>
  </si>
  <si>
    <t>20VS-PV-24-2-07907-PR001</t>
  </si>
  <si>
    <t>20VS-PV-24-2-07910-PR001</t>
  </si>
  <si>
    <t>20VS-PV-24-2-07913-PR001</t>
  </si>
  <si>
    <t xml:space="preserve">MB "Alternatyvi strategija" </t>
  </si>
  <si>
    <t>20VS-PV-24-2-07914-PR001</t>
  </si>
  <si>
    <t>20VS-PV-24-2-07915-PR001</t>
  </si>
  <si>
    <t>20VS-PV-24-2-08014-PR001</t>
  </si>
  <si>
    <t>20VS-PV-24-2-08013-PR001</t>
  </si>
  <si>
    <t>PRIE-LEADER-20VVG-09-05</t>
  </si>
  <si>
    <t>PRIE-LEADER-20VVG-10-06</t>
  </si>
  <si>
    <t>PRIE-LEADER-20VVG-07-04</t>
  </si>
  <si>
    <t>PRIE-LEADER-20VVG-03-01</t>
  </si>
  <si>
    <t>22.</t>
  </si>
  <si>
    <t>23.</t>
  </si>
  <si>
    <t>24.</t>
  </si>
  <si>
    <t>25.</t>
  </si>
  <si>
    <t>26.</t>
  </si>
  <si>
    <t>27.</t>
  </si>
  <si>
    <t>PRIE-LEADER-09-6-1</t>
  </si>
  <si>
    <t>PRIE-LEADER-09-6-2</t>
  </si>
  <si>
    <t>PRIE-LEADER-09-6-3</t>
  </si>
  <si>
    <t>PRIE-LEADER-09-6-4</t>
  </si>
  <si>
    <t>PRIE-LEADER-09-6-5</t>
  </si>
  <si>
    <t>PRIE-LEADER-09-6-6</t>
  </si>
  <si>
    <t>Jiezno kraštiečių bendruomenė</t>
  </si>
  <si>
    <t>"Susitiksime prie Ringio ir Peršėkės"</t>
  </si>
  <si>
    <t>Skriaudžių kaimo bendruomenė</t>
  </si>
  <si>
    <t>"Iš kartos į kartą"</t>
  </si>
  <si>
    <t>"Dirbant kartu-idėjas įgyvendinti smagu"</t>
  </si>
  <si>
    <t>Noreikiškių kaimo (prie Juodžio ežero) bendruomenė</t>
  </si>
  <si>
    <t>"Bendruomenių jėga kultūros sintezėje"</t>
  </si>
  <si>
    <t>Prienų rajono Ašmintos kadastrinės vietovės kaimo bendruomenė "Ošvenčia"</t>
  </si>
  <si>
    <t>Bendruomenė "Jiestrakis"</t>
  </si>
  <si>
    <t>"Visiems ir kiekvienam"</t>
  </si>
  <si>
    <t>"Tradicija, dabartis, ateitis-Jiezno krašto šventėje"</t>
  </si>
  <si>
    <t>28.</t>
  </si>
  <si>
    <t>PRIE-LEADER-10-7-1</t>
  </si>
  <si>
    <t>"Mokymasis per gerąją patirtį"</t>
  </si>
  <si>
    <t>Želkūnų kaimo bendruomenė</t>
  </si>
  <si>
    <t>29.</t>
  </si>
  <si>
    <t>PRIE-LEADER-03-9-1</t>
  </si>
  <si>
    <t>30.</t>
  </si>
  <si>
    <t>PRIE-LEADER-03-9-2</t>
  </si>
  <si>
    <t>Kaimo turizmo "Energijos sodyba" įkūrimas</t>
  </si>
  <si>
    <t>31.</t>
  </si>
  <si>
    <t>PRIE-LEADER-03-9-3</t>
  </si>
  <si>
    <t>MB Čiuožia stogas</t>
  </si>
  <si>
    <t xml:space="preserve">"Aviacinis turizmas" </t>
  </si>
  <si>
    <t>32.</t>
  </si>
  <si>
    <t>33.</t>
  </si>
  <si>
    <t>34.</t>
  </si>
  <si>
    <t>35.</t>
  </si>
  <si>
    <t>36.</t>
  </si>
  <si>
    <t>PRIE-LEADER-03-9-4</t>
  </si>
  <si>
    <t>PRIE-LEADER-03-9-5</t>
  </si>
  <si>
    <t>PRIE-LEADER-03-9-6</t>
  </si>
  <si>
    <t>PRIE-LEADER-03-9-7</t>
  </si>
  <si>
    <t>UAB DU Medu</t>
  </si>
  <si>
    <t>UAB DU Medu verslo plėtra ir naujų darbo vietų kūrimas</t>
  </si>
  <si>
    <t>37.</t>
  </si>
  <si>
    <t>Cosmo Hub MB</t>
  </si>
  <si>
    <t>PRIE-LEADER-03-9-8</t>
  </si>
  <si>
    <t>Inovatyvios mobilios paslaugos gyvūnų priežiūrai kaimo vietovėse</t>
  </si>
  <si>
    <t>20VS-PV-25-2-03548-PR001</t>
  </si>
  <si>
    <t>20VS-PV-25-2-03545-PR001</t>
  </si>
  <si>
    <t>20VS-PV-25-2-03547-PR001</t>
  </si>
  <si>
    <t>20VS-PV-25-2-03544-PR001</t>
  </si>
  <si>
    <t>20VS-PV-25-2-03543-PR001</t>
  </si>
  <si>
    <t>20VS-PV-25-2-03540-PR001</t>
  </si>
  <si>
    <t>20VS-PV-25-2-03541-PR001</t>
  </si>
  <si>
    <t>20VS-PV-25-2-03546-PR001</t>
  </si>
  <si>
    <t>20VS-PV-25-2-00282-PR001</t>
  </si>
  <si>
    <t>20VS-PV-25-2-00283-PR001</t>
  </si>
  <si>
    <t>20VS-PV-25-2-00284-PR001</t>
  </si>
  <si>
    <t>20VS-PV-25-2-00285-PR001</t>
  </si>
  <si>
    <t>20VS-PV-25-2-00286-PR001</t>
  </si>
  <si>
    <t>20VS-PV-23-1-01742-PR001</t>
  </si>
  <si>
    <t>20VS-PV-25-2-01006-PR001</t>
  </si>
  <si>
    <t>38.</t>
  </si>
  <si>
    <t>PRIE-LEADER-05-11-1</t>
  </si>
  <si>
    <t>PRIE-LEADER-20VVG-05</t>
  </si>
  <si>
    <t>39.</t>
  </si>
  <si>
    <t>VšĮ "Pieva žydi"</t>
  </si>
  <si>
    <t>"Poilsis gamtoje"</t>
  </si>
  <si>
    <t>PRIE-LEADER-20VVG-06</t>
  </si>
  <si>
    <t>PRIE-LEADER-06-12-1</t>
  </si>
  <si>
    <t>PRIE-LEADER-06-12-2</t>
  </si>
  <si>
    <t>VšĮ Pakuonio globos namai</t>
  </si>
  <si>
    <t>VšĮ Pakuonioglobos namai neįgaliųjų pavėžėjimo paslaugų verslo pradžia</t>
  </si>
  <si>
    <t>Mėsos ir grybų perdirbimo verslo kūrimas Prienų rajone</t>
  </si>
  <si>
    <t>40.</t>
  </si>
  <si>
    <t>PRIE-LEADER-05-11-2</t>
  </si>
  <si>
    <t>Ūkininkas FA</t>
  </si>
  <si>
    <t>FA</t>
  </si>
  <si>
    <t>Ūkininkė 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</si>
</sst>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rgb="FF000000"/>
      <name val="Arial"/>
      <family val="2"/>
      <charset val="186"/>
    </font>
    <font>
      <i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0"/>
      <color rgb="FFFF0000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9"/>
      <color rgb="FFFFCCCC"/>
      <name val="Calibri"/>
      <family val="2"/>
      <charset val="186"/>
      <scheme val="minor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i/>
      <sz val="10"/>
      <color theme="1"/>
      <name val="Times"/>
      <family val="1"/>
    </font>
    <font>
      <sz val="10"/>
      <color rgb="FF000000"/>
      <name val="Times"/>
      <family val="1"/>
    </font>
    <font>
      <sz val="10"/>
      <color theme="1"/>
      <name val="Times"/>
      <family val="1"/>
    </font>
    <font>
      <sz val="10"/>
      <color rgb="FFFF0000"/>
      <name val="Times"/>
      <family val="1"/>
    </font>
    <font>
      <b/>
      <sz val="10"/>
      <color theme="1"/>
      <name val="Times"/>
      <family val="1"/>
    </font>
    <font>
      <sz val="10"/>
      <color theme="1"/>
      <name val="Times New Roman"/>
      <family val="1"/>
      <charset val="186"/>
    </font>
    <font>
      <sz val="10"/>
      <name val="Times New Roman"/>
      <family val="1"/>
      <charset val="186"/>
    </font>
  </fonts>
  <fills count="10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EEAF6"/>
        <bgColor rgb="FFDEEAF6"/>
      </patternFill>
    </fill>
    <fill>
      <patternFill patternType="solid">
        <fgColor rgb="FFFFCC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7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0" fillId="0" borderId="11" xfId="0" applyBorder="1"/>
    <xf numFmtId="0" fontId="8" fillId="6" borderId="19" xfId="0" applyFont="1" applyFill="1" applyBorder="1" applyAlignment="1">
      <alignment horizontal="right" vertical="top" wrapText="1"/>
    </xf>
    <xf numFmtId="4" fontId="8" fillId="0" borderId="20" xfId="0" applyNumberFormat="1" applyFont="1" applyBorder="1" applyAlignment="1">
      <alignment horizontal="right" vertical="top" wrapText="1"/>
    </xf>
    <xf numFmtId="0" fontId="9" fillId="0" borderId="0" xfId="0" applyFont="1" applyAlignment="1">
      <alignment vertical="top"/>
    </xf>
    <xf numFmtId="0" fontId="8" fillId="0" borderId="0" xfId="0" applyFont="1" applyAlignment="1">
      <alignment horizontal="right" vertical="top" wrapText="1"/>
    </xf>
    <xf numFmtId="4" fontId="10" fillId="0" borderId="0" xfId="0" applyNumberFormat="1" applyFont="1" applyAlignment="1">
      <alignment horizontal="right" vertical="top" wrapText="1"/>
    </xf>
    <xf numFmtId="4" fontId="0" fillId="0" borderId="0" xfId="0" applyNumberFormat="1"/>
    <xf numFmtId="0" fontId="6" fillId="0" borderId="1" xfId="0" applyFont="1" applyBorder="1"/>
    <xf numFmtId="14" fontId="6" fillId="0" borderId="1" xfId="0" applyNumberFormat="1" applyFont="1" applyBorder="1"/>
    <xf numFmtId="0" fontId="5" fillId="0" borderId="1" xfId="0" applyFont="1" applyBorder="1"/>
    <xf numFmtId="0" fontId="12" fillId="0" borderId="0" xfId="0" applyFont="1"/>
    <xf numFmtId="0" fontId="6" fillId="0" borderId="4" xfId="0" applyFont="1" applyBorder="1"/>
    <xf numFmtId="0" fontId="6" fillId="0" borderId="5" xfId="0" applyFont="1" applyBorder="1"/>
    <xf numFmtId="0" fontId="7" fillId="0" borderId="21" xfId="0" applyFont="1" applyBorder="1" applyAlignment="1">
      <alignment wrapText="1"/>
    </xf>
    <xf numFmtId="0" fontId="6" fillId="0" borderId="8" xfId="0" applyFont="1" applyBorder="1"/>
    <xf numFmtId="4" fontId="6" fillId="7" borderId="11" xfId="0" applyNumberFormat="1" applyFont="1" applyFill="1" applyBorder="1"/>
    <xf numFmtId="0" fontId="6" fillId="0" borderId="11" xfId="0" applyFont="1" applyBorder="1"/>
    <xf numFmtId="0" fontId="6" fillId="7" borderId="11" xfId="0" applyFont="1" applyFill="1" applyBorder="1"/>
    <xf numFmtId="0" fontId="6" fillId="0" borderId="12" xfId="0" applyFont="1" applyBorder="1"/>
    <xf numFmtId="0" fontId="6" fillId="0" borderId="13" xfId="0" applyFont="1" applyBorder="1"/>
    <xf numFmtId="4" fontId="6" fillId="0" borderId="13" xfId="0" applyNumberFormat="1" applyFont="1" applyBorder="1"/>
    <xf numFmtId="0" fontId="6" fillId="0" borderId="14" xfId="0" applyFont="1" applyBorder="1"/>
    <xf numFmtId="0" fontId="8" fillId="6" borderId="22" xfId="0" applyFont="1" applyFill="1" applyBorder="1" applyAlignment="1">
      <alignment horizontal="right" vertical="top" wrapText="1"/>
    </xf>
    <xf numFmtId="10" fontId="8" fillId="6" borderId="23" xfId="0" applyNumberFormat="1" applyFont="1" applyFill="1" applyBorder="1" applyAlignment="1">
      <alignment horizontal="right" vertical="top" wrapText="1"/>
    </xf>
    <xf numFmtId="0" fontId="8" fillId="6" borderId="24" xfId="0" applyFont="1" applyFill="1" applyBorder="1" applyAlignment="1">
      <alignment horizontal="right" vertical="top" wrapText="1"/>
    </xf>
    <xf numFmtId="4" fontId="8" fillId="6" borderId="25" xfId="0" applyNumberFormat="1" applyFont="1" applyFill="1" applyBorder="1" applyAlignment="1">
      <alignment horizontal="right" vertical="top" wrapText="1"/>
    </xf>
    <xf numFmtId="0" fontId="8" fillId="6" borderId="26" xfId="0" applyFont="1" applyFill="1" applyBorder="1" applyAlignment="1">
      <alignment horizontal="right" vertical="top" wrapText="1"/>
    </xf>
    <xf numFmtId="10" fontId="8" fillId="6" borderId="27" xfId="0" applyNumberFormat="1" applyFont="1" applyFill="1" applyBorder="1" applyAlignment="1">
      <alignment horizontal="right" vertical="top" wrapText="1"/>
    </xf>
    <xf numFmtId="0" fontId="8" fillId="0" borderId="28" xfId="0" applyFont="1" applyBorder="1" applyAlignment="1">
      <alignment horizontal="right" vertical="top" wrapText="1"/>
    </xf>
    <xf numFmtId="10" fontId="8" fillId="0" borderId="29" xfId="0" applyNumberFormat="1" applyFont="1" applyBorder="1" applyAlignment="1">
      <alignment horizontal="right" vertical="top" wrapText="1"/>
    </xf>
    <xf numFmtId="0" fontId="8" fillId="6" borderId="30" xfId="0" applyFont="1" applyFill="1" applyBorder="1" applyAlignment="1">
      <alignment horizontal="right" vertical="top" wrapText="1"/>
    </xf>
    <xf numFmtId="10" fontId="8" fillId="6" borderId="31" xfId="0" applyNumberFormat="1" applyFont="1" applyFill="1" applyBorder="1" applyAlignment="1">
      <alignment horizontal="right" vertical="top" wrapText="1"/>
    </xf>
    <xf numFmtId="0" fontId="8" fillId="6" borderId="32" xfId="0" applyFont="1" applyFill="1" applyBorder="1" applyAlignment="1">
      <alignment horizontal="right" vertical="top" wrapText="1"/>
    </xf>
    <xf numFmtId="4" fontId="8" fillId="6" borderId="33" xfId="0" applyNumberFormat="1" applyFont="1" applyFill="1" applyBorder="1" applyAlignment="1">
      <alignment horizontal="right" vertical="top" wrapText="1"/>
    </xf>
    <xf numFmtId="0" fontId="8" fillId="0" borderId="28" xfId="0" applyFont="1" applyBorder="1" applyAlignment="1">
      <alignment horizontal="right" vertical="top"/>
    </xf>
    <xf numFmtId="4" fontId="8" fillId="0" borderId="29" xfId="0" applyNumberFormat="1" applyFont="1" applyBorder="1" applyAlignment="1">
      <alignment horizontal="right" vertical="top" wrapText="1"/>
    </xf>
    <xf numFmtId="0" fontId="8" fillId="6" borderId="30" xfId="0" applyFont="1" applyFill="1" applyBorder="1" applyAlignment="1">
      <alignment horizontal="right" vertical="top"/>
    </xf>
    <xf numFmtId="0" fontId="8" fillId="6" borderId="34" xfId="0" applyFont="1" applyFill="1" applyBorder="1" applyAlignment="1">
      <alignment horizontal="right" vertical="top" wrapText="1"/>
    </xf>
    <xf numFmtId="10" fontId="8" fillId="6" borderId="35" xfId="0" applyNumberFormat="1" applyFont="1" applyFill="1" applyBorder="1" applyAlignment="1">
      <alignment horizontal="right" vertical="top" wrapText="1"/>
    </xf>
    <xf numFmtId="0" fontId="0" fillId="2" borderId="0" xfId="0" applyFill="1" applyBorder="1" applyAlignment="1">
      <alignment horizontal="center"/>
    </xf>
    <xf numFmtId="0" fontId="0" fillId="8" borderId="0" xfId="0" applyFill="1"/>
    <xf numFmtId="2" fontId="6" fillId="8" borderId="1" xfId="0" applyNumberFormat="1" applyFont="1" applyFill="1" applyBorder="1"/>
    <xf numFmtId="14" fontId="16" fillId="0" borderId="1" xfId="0" applyNumberFormat="1" applyFont="1" applyBorder="1" applyAlignment="1">
      <alignment horizontal="center" vertical="top" wrapText="1"/>
    </xf>
    <xf numFmtId="14" fontId="17" fillId="0" borderId="1" xfId="0" applyNumberFormat="1" applyFont="1" applyBorder="1" applyAlignment="1">
      <alignment horizontal="center" vertical="top" wrapText="1"/>
    </xf>
    <xf numFmtId="0" fontId="17" fillId="0" borderId="1" xfId="0" applyFont="1" applyBorder="1" applyAlignment="1">
      <alignment horizontal="center" vertical="top" wrapText="1"/>
    </xf>
    <xf numFmtId="2" fontId="17" fillId="0" borderId="1" xfId="0" applyNumberFormat="1" applyFont="1" applyBorder="1" applyAlignment="1">
      <alignment horizontal="center" vertical="top" wrapText="1"/>
    </xf>
    <xf numFmtId="0" fontId="17" fillId="0" borderId="0" xfId="0" applyFont="1"/>
    <xf numFmtId="0" fontId="17" fillId="5" borderId="9" xfId="0" applyFont="1" applyFill="1" applyBorder="1" applyAlignment="1">
      <alignment vertical="center" wrapText="1"/>
    </xf>
    <xf numFmtId="0" fontId="17" fillId="3" borderId="10" xfId="0" applyFont="1" applyFill="1" applyBorder="1" applyAlignment="1">
      <alignment vertical="center" wrapText="1"/>
    </xf>
    <xf numFmtId="0" fontId="16" fillId="0" borderId="8" xfId="0" applyFont="1" applyBorder="1" applyAlignment="1">
      <alignment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Fill="1" applyBorder="1"/>
    <xf numFmtId="14" fontId="17" fillId="0" borderId="1" xfId="0" applyNumberFormat="1" applyFont="1" applyFill="1" applyBorder="1"/>
    <xf numFmtId="0" fontId="16" fillId="0" borderId="1" xfId="0" applyFont="1" applyFill="1" applyBorder="1" applyAlignment="1">
      <alignment horizontal="center" vertical="center"/>
    </xf>
    <xf numFmtId="14" fontId="16" fillId="0" borderId="1" xfId="0" applyNumberFormat="1" applyFont="1" applyFill="1" applyBorder="1" applyAlignment="1">
      <alignment vertical="center"/>
    </xf>
    <xf numFmtId="0" fontId="17" fillId="0" borderId="1" xfId="0" applyFont="1" applyFill="1" applyBorder="1" applyAlignment="1">
      <alignment horizontal="center"/>
    </xf>
    <xf numFmtId="4" fontId="17" fillId="0" borderId="1" xfId="0" applyNumberFormat="1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Border="1"/>
    <xf numFmtId="2" fontId="17" fillId="0" borderId="11" xfId="0" applyNumberFormat="1" applyFont="1" applyBorder="1"/>
    <xf numFmtId="0" fontId="17" fillId="0" borderId="8" xfId="0" applyFont="1" applyBorder="1"/>
    <xf numFmtId="0" fontId="17" fillId="0" borderId="12" xfId="0" applyFont="1" applyBorder="1"/>
    <xf numFmtId="0" fontId="17" fillId="0" borderId="13" xfId="0" applyFont="1" applyBorder="1"/>
    <xf numFmtId="0" fontId="17" fillId="0" borderId="14" xfId="0" applyFont="1" applyBorder="1"/>
    <xf numFmtId="0" fontId="17" fillId="0" borderId="36" xfId="0" applyFont="1" applyBorder="1"/>
    <xf numFmtId="0" fontId="15" fillId="4" borderId="18" xfId="0" applyFont="1" applyFill="1" applyBorder="1" applyAlignment="1">
      <alignment horizontal="center"/>
    </xf>
    <xf numFmtId="0" fontId="20" fillId="0" borderId="1" xfId="0" applyFont="1" applyBorder="1" applyAlignment="1">
      <alignment horizontal="center" vertical="top" wrapText="1"/>
    </xf>
    <xf numFmtId="0" fontId="20" fillId="9" borderId="1" xfId="0" applyFont="1" applyFill="1" applyBorder="1" applyAlignment="1">
      <alignment horizontal="center" vertical="top" wrapText="1"/>
    </xf>
    <xf numFmtId="14" fontId="20" fillId="0" borderId="1" xfId="0" applyNumberFormat="1" applyFont="1" applyBorder="1" applyAlignment="1">
      <alignment horizontal="center" vertical="top" wrapText="1"/>
    </xf>
    <xf numFmtId="14" fontId="21" fillId="0" borderId="1" xfId="0" applyNumberFormat="1" applyFont="1" applyBorder="1" applyAlignment="1">
      <alignment horizontal="center" vertical="top" wrapText="1"/>
    </xf>
    <xf numFmtId="14" fontId="20" fillId="0" borderId="3" xfId="0" applyNumberFormat="1" applyFont="1" applyBorder="1" applyAlignment="1">
      <alignment horizontal="center" vertical="top" wrapText="1"/>
    </xf>
    <xf numFmtId="2" fontId="17" fillId="0" borderId="11" xfId="0" applyNumberFormat="1" applyFont="1" applyFill="1" applyBorder="1"/>
    <xf numFmtId="0" fontId="16" fillId="9" borderId="8" xfId="0" applyFont="1" applyFill="1" applyBorder="1" applyAlignment="1">
      <alignment vertical="center"/>
    </xf>
    <xf numFmtId="0" fontId="16" fillId="9" borderId="1" xfId="0" applyFont="1" applyFill="1" applyBorder="1" applyAlignment="1">
      <alignment horizontal="center" vertical="center"/>
    </xf>
    <xf numFmtId="14" fontId="16" fillId="9" borderId="1" xfId="0" applyNumberFormat="1" applyFont="1" applyFill="1" applyBorder="1" applyAlignment="1">
      <alignment vertical="center"/>
    </xf>
    <xf numFmtId="0" fontId="17" fillId="9" borderId="1" xfId="0" applyFont="1" applyFill="1" applyBorder="1"/>
    <xf numFmtId="4" fontId="17" fillId="9" borderId="1" xfId="0" applyNumberFormat="1" applyFont="1" applyFill="1" applyBorder="1" applyAlignment="1">
      <alignment horizontal="center"/>
    </xf>
    <xf numFmtId="0" fontId="17" fillId="9" borderId="1" xfId="0" applyFont="1" applyFill="1" applyBorder="1" applyAlignment="1">
      <alignment horizontal="center" vertical="center"/>
    </xf>
    <xf numFmtId="2" fontId="17" fillId="9" borderId="11" xfId="0" applyNumberFormat="1" applyFont="1" applyFill="1" applyBorder="1"/>
    <xf numFmtId="0" fontId="17" fillId="9" borderId="0" xfId="0" applyFont="1" applyFill="1"/>
    <xf numFmtId="0" fontId="0" fillId="9" borderId="0" xfId="0" applyFill="1"/>
    <xf numFmtId="0" fontId="17" fillId="0" borderId="41" xfId="0" applyFont="1" applyBorder="1"/>
    <xf numFmtId="0" fontId="17" fillId="0" borderId="42" xfId="0" applyFont="1" applyBorder="1"/>
    <xf numFmtId="0" fontId="17" fillId="0" borderId="43" xfId="0" applyFont="1" applyBorder="1"/>
    <xf numFmtId="0" fontId="17" fillId="0" borderId="44" xfId="0" applyFont="1" applyBorder="1"/>
    <xf numFmtId="0" fontId="17" fillId="0" borderId="1" xfId="0" applyFont="1" applyBorder="1" applyAlignment="1">
      <alignment horizontal="center" vertical="center"/>
    </xf>
    <xf numFmtId="0" fontId="17" fillId="0" borderId="42" xfId="0" applyFont="1" applyBorder="1" applyAlignment="1">
      <alignment horizontal="center" vertical="center"/>
    </xf>
    <xf numFmtId="14" fontId="17" fillId="0" borderId="1" xfId="0" applyNumberFormat="1" applyFont="1" applyBorder="1"/>
    <xf numFmtId="14" fontId="17" fillId="0" borderId="42" xfId="0" applyNumberFormat="1" applyFont="1" applyBorder="1"/>
    <xf numFmtId="2" fontId="17" fillId="0" borderId="42" xfId="0" applyNumberFormat="1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center" vertical="center"/>
    </xf>
    <xf numFmtId="14" fontId="17" fillId="9" borderId="40" xfId="0" applyNumberFormat="1" applyFont="1" applyFill="1" applyBorder="1" applyAlignment="1">
      <alignment horizontal="center" vertical="center"/>
    </xf>
    <xf numFmtId="14" fontId="17" fillId="9" borderId="1" xfId="0" applyNumberFormat="1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vertical="center"/>
    </xf>
    <xf numFmtId="0" fontId="16" fillId="4" borderId="1" xfId="0" applyFont="1" applyFill="1" applyBorder="1" applyAlignment="1">
      <alignment horizontal="center" vertical="center"/>
    </xf>
    <xf numFmtId="14" fontId="16" fillId="4" borderId="1" xfId="0" applyNumberFormat="1" applyFont="1" applyFill="1" applyBorder="1" applyAlignment="1">
      <alignment horizontal="center" vertical="top" wrapText="1"/>
    </xf>
    <xf numFmtId="14" fontId="17" fillId="4" borderId="1" xfId="0" applyNumberFormat="1" applyFont="1" applyFill="1" applyBorder="1" applyAlignment="1">
      <alignment horizontal="center" vertical="top" wrapText="1"/>
    </xf>
    <xf numFmtId="0" fontId="17" fillId="4" borderId="1" xfId="0" applyFont="1" applyFill="1" applyBorder="1" applyAlignment="1">
      <alignment horizontal="center" vertical="top" wrapText="1"/>
    </xf>
    <xf numFmtId="2" fontId="17" fillId="4" borderId="1" xfId="0" applyNumberFormat="1" applyFont="1" applyFill="1" applyBorder="1" applyAlignment="1">
      <alignment horizontal="center" vertical="top" wrapText="1"/>
    </xf>
    <xf numFmtId="0" fontId="20" fillId="4" borderId="1" xfId="0" applyFont="1" applyFill="1" applyBorder="1" applyAlignment="1">
      <alignment horizontal="center" vertical="top" wrapText="1"/>
    </xf>
    <xf numFmtId="14" fontId="21" fillId="4" borderId="1" xfId="0" applyNumberFormat="1" applyFont="1" applyFill="1" applyBorder="1" applyAlignment="1">
      <alignment horizontal="center" vertical="top" wrapText="1"/>
    </xf>
    <xf numFmtId="14" fontId="20" fillId="4" borderId="3" xfId="0" applyNumberFormat="1" applyFont="1" applyFill="1" applyBorder="1" applyAlignment="1">
      <alignment horizontal="center" vertical="top" wrapText="1"/>
    </xf>
    <xf numFmtId="0" fontId="17" fillId="4" borderId="1" xfId="0" applyFont="1" applyFill="1" applyBorder="1"/>
    <xf numFmtId="2" fontId="17" fillId="4" borderId="11" xfId="0" applyNumberFormat="1" applyFont="1" applyFill="1" applyBorder="1"/>
    <xf numFmtId="2" fontId="17" fillId="0" borderId="0" xfId="0" applyNumberFormat="1" applyFont="1"/>
    <xf numFmtId="14" fontId="17" fillId="0" borderId="44" xfId="0" applyNumberFormat="1" applyFont="1" applyBorder="1"/>
    <xf numFmtId="0" fontId="17" fillId="4" borderId="1" xfId="0" applyFont="1" applyFill="1" applyBorder="1" applyAlignment="1">
      <alignment horizontal="center" vertical="center" wrapText="1"/>
    </xf>
    <xf numFmtId="14" fontId="17" fillId="4" borderId="1" xfId="0" applyNumberFormat="1" applyFont="1" applyFill="1" applyBorder="1"/>
    <xf numFmtId="14" fontId="16" fillId="4" borderId="1" xfId="0" applyNumberFormat="1" applyFont="1" applyFill="1" applyBorder="1" applyAlignment="1">
      <alignment vertical="center"/>
    </xf>
    <xf numFmtId="0" fontId="17" fillId="4" borderId="1" xfId="0" applyFont="1" applyFill="1" applyBorder="1" applyAlignment="1">
      <alignment horizontal="center" vertical="center"/>
    </xf>
    <xf numFmtId="4" fontId="17" fillId="4" borderId="1" xfId="0" applyNumberFormat="1" applyFont="1" applyFill="1" applyBorder="1" applyAlignment="1">
      <alignment horizontal="center"/>
    </xf>
    <xf numFmtId="14" fontId="17" fillId="4" borderId="40" xfId="0" applyNumberFormat="1" applyFont="1" applyFill="1" applyBorder="1"/>
    <xf numFmtId="0" fontId="17" fillId="4" borderId="1" xfId="0" applyFont="1" applyFill="1" applyBorder="1" applyAlignment="1">
      <alignment horizontal="center"/>
    </xf>
    <xf numFmtId="2" fontId="17" fillId="4" borderId="1" xfId="0" applyNumberFormat="1" applyFont="1" applyFill="1" applyBorder="1" applyAlignment="1">
      <alignment horizontal="center" vertical="center"/>
    </xf>
    <xf numFmtId="0" fontId="17" fillId="4" borderId="8" xfId="0" applyFont="1" applyFill="1" applyBorder="1"/>
    <xf numFmtId="4" fontId="17" fillId="4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Border="1"/>
    <xf numFmtId="4" fontId="6" fillId="7" borderId="1" xfId="0" applyNumberFormat="1" applyFont="1" applyFill="1" applyBorder="1"/>
    <xf numFmtId="2" fontId="6" fillId="0" borderId="1" xfId="0" applyNumberFormat="1" applyFont="1" applyBorder="1"/>
    <xf numFmtId="0" fontId="17" fillId="0" borderId="42" xfId="0" applyFont="1" applyBorder="1" applyAlignment="1">
      <alignment horizontal="center"/>
    </xf>
    <xf numFmtId="0" fontId="17" fillId="0" borderId="42" xfId="0" applyFont="1" applyBorder="1" applyAlignment="1">
      <alignment wrapText="1"/>
    </xf>
    <xf numFmtId="4" fontId="17" fillId="0" borderId="42" xfId="0" applyNumberFormat="1" applyFont="1" applyBorder="1" applyAlignment="1">
      <alignment horizontal="center" vertical="center"/>
    </xf>
    <xf numFmtId="0" fontId="17" fillId="0" borderId="42" xfId="0" applyFont="1" applyBorder="1" applyAlignment="1">
      <alignment vertical="center"/>
    </xf>
    <xf numFmtId="0" fontId="17" fillId="0" borderId="42" xfId="0" applyFont="1" applyBorder="1" applyAlignment="1">
      <alignment horizontal="left" vertical="center"/>
    </xf>
    <xf numFmtId="14" fontId="17" fillId="0" borderId="42" xfId="0" applyNumberFormat="1" applyFont="1" applyBorder="1" applyAlignment="1">
      <alignment vertical="center"/>
    </xf>
    <xf numFmtId="0" fontId="17" fillId="0" borderId="43" xfId="0" applyFont="1" applyBorder="1" applyAlignment="1">
      <alignment vertical="center"/>
    </xf>
    <xf numFmtId="0" fontId="17" fillId="0" borderId="41" xfId="0" applyFont="1" applyBorder="1" applyAlignment="1">
      <alignment vertical="center"/>
    </xf>
    <xf numFmtId="0" fontId="17" fillId="0" borderId="42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/>
    </xf>
    <xf numFmtId="0" fontId="17" fillId="0" borderId="45" xfId="0" applyFont="1" applyBorder="1" applyAlignment="1">
      <alignment horizontal="center"/>
    </xf>
    <xf numFmtId="4" fontId="17" fillId="0" borderId="42" xfId="0" applyNumberFormat="1" applyFont="1" applyBorder="1" applyAlignment="1">
      <alignment horizontal="center" vertical="center" wrapText="1"/>
    </xf>
    <xf numFmtId="0" fontId="17" fillId="0" borderId="45" xfId="0" applyFont="1" applyBorder="1" applyAlignment="1">
      <alignment horizontal="center" wrapText="1"/>
    </xf>
    <xf numFmtId="0" fontId="17" fillId="0" borderId="44" xfId="0" applyFont="1" applyBorder="1" applyAlignment="1">
      <alignment wrapText="1"/>
    </xf>
    <xf numFmtId="0" fontId="17" fillId="0" borderId="13" xfId="0" applyFont="1" applyBorder="1" applyAlignment="1">
      <alignment horizontal="center"/>
    </xf>
    <xf numFmtId="14" fontId="17" fillId="0" borderId="13" xfId="0" applyNumberFormat="1" applyFont="1" applyBorder="1"/>
    <xf numFmtId="0" fontId="17" fillId="0" borderId="13" xfId="0" applyFont="1" applyBorder="1" applyAlignment="1">
      <alignment wrapText="1"/>
    </xf>
    <xf numFmtId="4" fontId="17" fillId="0" borderId="13" xfId="0" applyNumberFormat="1" applyFont="1" applyBorder="1" applyAlignment="1">
      <alignment horizontal="center"/>
    </xf>
    <xf numFmtId="0" fontId="1" fillId="0" borderId="0" xfId="0" applyFont="1" applyAlignment="1">
      <alignment horizontal="center" vertical="top" wrapText="1"/>
    </xf>
    <xf numFmtId="0" fontId="0" fillId="2" borderId="1" xfId="0" applyFill="1" applyBorder="1" applyAlignment="1">
      <alignment horizontal="center"/>
    </xf>
    <xf numFmtId="0" fontId="17" fillId="4" borderId="4" xfId="0" applyFont="1" applyFill="1" applyBorder="1" applyAlignment="1">
      <alignment horizontal="center" vertical="center" wrapText="1"/>
    </xf>
    <xf numFmtId="0" fontId="17" fillId="4" borderId="8" xfId="0" applyFont="1" applyFill="1" applyBorder="1" applyAlignment="1">
      <alignment horizontal="center" vertical="center" wrapText="1"/>
    </xf>
    <xf numFmtId="0" fontId="17" fillId="4" borderId="5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5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7" fillId="4" borderId="6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top" wrapText="1"/>
    </xf>
    <xf numFmtId="0" fontId="15" fillId="4" borderId="18" xfId="0" applyFont="1" applyFill="1" applyBorder="1" applyAlignment="1">
      <alignment horizontal="center"/>
    </xf>
    <xf numFmtId="0" fontId="19" fillId="2" borderId="37" xfId="0" applyFont="1" applyFill="1" applyBorder="1" applyAlignment="1">
      <alignment horizontal="center" vertical="center" wrapText="1"/>
    </xf>
    <xf numFmtId="0" fontId="19" fillId="2" borderId="38" xfId="0" applyFont="1" applyFill="1" applyBorder="1" applyAlignment="1">
      <alignment horizontal="center" vertical="center" wrapText="1"/>
    </xf>
    <xf numFmtId="0" fontId="19" fillId="2" borderId="39" xfId="0" applyFont="1" applyFill="1" applyBorder="1" applyAlignment="1">
      <alignment horizontal="center" vertical="center" wrapText="1"/>
    </xf>
    <xf numFmtId="0" fontId="17" fillId="4" borderId="7" xfId="0" applyFont="1" applyFill="1" applyBorder="1" applyAlignment="1">
      <alignment horizontal="center" vertical="center" wrapText="1"/>
    </xf>
    <xf numFmtId="0" fontId="17" fillId="4" borderId="9" xfId="0" applyFont="1" applyFill="1" applyBorder="1" applyAlignment="1">
      <alignment horizontal="center" vertical="center" wrapText="1"/>
    </xf>
    <xf numFmtId="0" fontId="17" fillId="4" borderId="10" xfId="0" applyFont="1" applyFill="1" applyBorder="1" applyAlignment="1">
      <alignment horizontal="center" vertical="center" wrapText="1"/>
    </xf>
    <xf numFmtId="0" fontId="15" fillId="5" borderId="18" xfId="0" applyFont="1" applyFill="1" applyBorder="1" applyAlignment="1">
      <alignment horizontal="center" wrapText="1"/>
    </xf>
    <xf numFmtId="0" fontId="19" fillId="5" borderId="15" xfId="0" applyFont="1" applyFill="1" applyBorder="1" applyAlignment="1">
      <alignment horizontal="center" vertical="center" wrapText="1"/>
    </xf>
    <xf numFmtId="0" fontId="17" fillId="5" borderId="16" xfId="0" applyFont="1" applyFill="1" applyBorder="1" applyAlignment="1">
      <alignment horizontal="center" vertical="center" wrapText="1"/>
    </xf>
    <xf numFmtId="0" fontId="17" fillId="5" borderId="17" xfId="0" applyFont="1" applyFill="1" applyBorder="1" applyAlignment="1">
      <alignment horizontal="center" vertical="center" wrapText="1"/>
    </xf>
    <xf numFmtId="0" fontId="19" fillId="5" borderId="6" xfId="0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0" fontId="17" fillId="5" borderId="3" xfId="0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19" fillId="5" borderId="7" xfId="0" applyFont="1" applyFill="1" applyBorder="1" applyAlignment="1">
      <alignment horizontal="center" vertical="center" wrapText="1"/>
    </xf>
    <xf numFmtId="0" fontId="19" fillId="5" borderId="9" xfId="0" applyFont="1" applyFill="1" applyBorder="1" applyAlignment="1">
      <alignment horizontal="center" vertical="center" wrapText="1"/>
    </xf>
  </cellXfs>
  <cellStyles count="1">
    <cellStyle name="Įprastas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/personal/rasa_grygeliene_nma_lt/Documents/Desktop/1.VPS%20Strategijos%20naujos/2.Elektr&#279;n&#371;%20VVG/Kvietimai/1%20kvietimas%202024-0212%20BR5.22602/3%20priedas_%20Informacijos%20apie%20uzregistruotas%20VP%20paraiskas%20forma%2020242.xlsx?36DB92CE" TargetMode="External"/><Relationship Id="rId1" Type="http://schemas.openxmlformats.org/officeDocument/2006/relationships/externalLinkPath" Target="file:///\\36DB92CE\3%20priedas_%20Informacijos%20apie%20uzregistruotas%20VP%20paraiskas%20forma%202024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rtotojas\Desktop\2024-2028%20m\&#381;em&#279;s%20&#363;kio%20verslas-8-11\11%20kv-&#382;em&#279;s%20&#363;kio%20verslas\11-kv.-Priedas-Nr.-1-Paraiska-Zemes-ukio-versl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5">
          <cell r="B15" t="str">
            <v>1.</v>
          </cell>
          <cell r="C15">
            <v>1</v>
          </cell>
        </row>
        <row r="16">
          <cell r="B16" t="str">
            <v>2.</v>
          </cell>
          <cell r="C16">
            <v>1</v>
          </cell>
        </row>
        <row r="17">
          <cell r="B17" t="str">
            <v>3.</v>
          </cell>
          <cell r="C17">
            <v>1</v>
          </cell>
        </row>
        <row r="18">
          <cell r="B18" t="str">
            <v>4.</v>
          </cell>
          <cell r="C18">
            <v>1</v>
          </cell>
        </row>
        <row r="19">
          <cell r="B19" t="str">
            <v>5.</v>
          </cell>
          <cell r="C19">
            <v>1</v>
          </cell>
        </row>
        <row r="20">
          <cell r="B20" t="str">
            <v>6.</v>
          </cell>
          <cell r="C20">
            <v>1</v>
          </cell>
        </row>
        <row r="21">
          <cell r="B21" t="str">
            <v>7.</v>
          </cell>
          <cell r="C21">
            <v>1</v>
          </cell>
        </row>
        <row r="22">
          <cell r="B22" t="str">
            <v>8.</v>
          </cell>
        </row>
        <row r="23">
          <cell r="B23" t="str">
            <v>9.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kcija"/>
      <sheetName val="1-2l_Titulinis"/>
      <sheetName val="3l_VP"/>
      <sheetName val="4l_S"/>
      <sheetName val="5I_AK"/>
      <sheetName val="6l_FP"/>
      <sheetName val="7l_FŠ"/>
      <sheetName val="8l_R"/>
      <sheetName val="9l_TS"/>
      <sheetName val="10l_ĮS"/>
      <sheetName val="11l_PD"/>
      <sheetName val="12l_D "/>
      <sheetName val="13l_SD"/>
      <sheetName val="Sąrašai"/>
    </sheetNames>
    <sheetDataSet>
      <sheetData sheetId="0"/>
      <sheetData sheetId="1">
        <row r="34">
          <cell r="E34" t="str">
            <v>Šiuolaikinės vikšrinės technikos diegimas kaimo žemės ūkio versle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R59"/>
  <sheetViews>
    <sheetView tabSelected="1" topLeftCell="A12" workbookViewId="0">
      <selection activeCell="J31" sqref="J31"/>
    </sheetView>
  </sheetViews>
  <sheetFormatPr defaultRowHeight="15" x14ac:dyDescent="0.25"/>
  <cols>
    <col min="1" max="1" width="4.28515625" customWidth="1"/>
    <col min="2" max="2" width="4.42578125" customWidth="1"/>
    <col min="3" max="3" width="10.28515625" customWidth="1"/>
    <col min="4" max="4" width="11.5703125" customWidth="1"/>
    <col min="5" max="5" width="10.85546875" customWidth="1"/>
    <col min="6" max="6" width="19.28515625" customWidth="1"/>
    <col min="7" max="7" width="18.85546875" customWidth="1"/>
    <col min="8" max="8" width="28.140625" customWidth="1"/>
    <col min="9" max="9" width="37.85546875" customWidth="1"/>
    <col min="10" max="10" width="16.5703125" customWidth="1"/>
    <col min="11" max="11" width="24.7109375" customWidth="1"/>
    <col min="12" max="12" width="25.7109375" customWidth="1"/>
    <col min="13" max="13" width="11" customWidth="1"/>
    <col min="14" max="14" width="12.42578125" customWidth="1"/>
    <col min="15" max="15" width="10.5703125" customWidth="1"/>
    <col min="16" max="16" width="11.140625" customWidth="1"/>
    <col min="17" max="17" width="12.42578125" customWidth="1"/>
  </cols>
  <sheetData>
    <row r="2" spans="2:18" ht="62.25" customHeight="1" x14ac:dyDescent="0.25">
      <c r="I2" s="144" t="s">
        <v>0</v>
      </c>
      <c r="J2" s="144"/>
      <c r="K2" s="144"/>
      <c r="L2" s="5"/>
    </row>
    <row r="3" spans="2:18" ht="15.75" x14ac:dyDescent="0.25">
      <c r="K3" s="1" t="s">
        <v>1</v>
      </c>
      <c r="L3" s="1"/>
    </row>
    <row r="5" spans="2:18" ht="15.75" x14ac:dyDescent="0.25">
      <c r="E5" s="154"/>
      <c r="F5" s="154"/>
      <c r="G5" s="154"/>
      <c r="H5" s="154"/>
      <c r="I5" s="154"/>
      <c r="J5" s="154"/>
      <c r="K5" s="154"/>
      <c r="L5" s="6"/>
    </row>
    <row r="6" spans="2:18" x14ac:dyDescent="0.25">
      <c r="F6" s="2"/>
      <c r="G6" s="2"/>
      <c r="H6" s="2"/>
    </row>
    <row r="7" spans="2:18" x14ac:dyDescent="0.25">
      <c r="B7" s="145" t="s">
        <v>71</v>
      </c>
      <c r="C7" s="145"/>
      <c r="D7" s="145"/>
      <c r="E7" s="145"/>
      <c r="F7" s="145"/>
      <c r="G7" s="145"/>
      <c r="H7" s="145"/>
      <c r="I7" s="145"/>
      <c r="J7" s="145"/>
      <c r="K7" s="145"/>
      <c r="L7" s="46"/>
    </row>
    <row r="8" spans="2:18" x14ac:dyDescent="0.25">
      <c r="F8" s="2"/>
      <c r="G8" s="2"/>
      <c r="H8" s="2"/>
      <c r="K8" s="4" t="s">
        <v>2</v>
      </c>
      <c r="L8" s="4"/>
    </row>
    <row r="9" spans="2:18" ht="15.75" x14ac:dyDescent="0.25">
      <c r="F9" s="3" t="s">
        <v>7</v>
      </c>
      <c r="G9" s="3"/>
      <c r="H9" s="3"/>
    </row>
    <row r="10" spans="2:18" ht="15.75" thickBot="1" x14ac:dyDescent="0.3"/>
    <row r="11" spans="2:18" ht="15" customHeight="1" x14ac:dyDescent="0.25">
      <c r="B11" s="146" t="s">
        <v>4</v>
      </c>
      <c r="C11" s="148" t="s">
        <v>3</v>
      </c>
      <c r="D11" s="150" t="s">
        <v>5</v>
      </c>
      <c r="E11" s="152" t="s">
        <v>72</v>
      </c>
      <c r="F11" s="155" t="s">
        <v>73</v>
      </c>
      <c r="G11" s="155" t="s">
        <v>74</v>
      </c>
      <c r="H11" s="155" t="s">
        <v>75</v>
      </c>
      <c r="I11" s="155" t="s">
        <v>76</v>
      </c>
      <c r="J11" s="155" t="s">
        <v>77</v>
      </c>
      <c r="K11" s="163" t="s">
        <v>78</v>
      </c>
      <c r="L11" s="160" t="s">
        <v>42</v>
      </c>
      <c r="M11" s="167" t="s">
        <v>43</v>
      </c>
      <c r="N11" s="170" t="s">
        <v>46</v>
      </c>
      <c r="O11" s="170" t="s">
        <v>45</v>
      </c>
      <c r="P11" s="170" t="s">
        <v>44</v>
      </c>
      <c r="Q11" s="175" t="s">
        <v>9</v>
      </c>
      <c r="R11" s="53"/>
    </row>
    <row r="12" spans="2:18" ht="163.5" customHeight="1" x14ac:dyDescent="0.25">
      <c r="B12" s="147"/>
      <c r="C12" s="149"/>
      <c r="D12" s="151"/>
      <c r="E12" s="153"/>
      <c r="F12" s="156"/>
      <c r="G12" s="156"/>
      <c r="H12" s="156"/>
      <c r="I12" s="156"/>
      <c r="J12" s="156"/>
      <c r="K12" s="164"/>
      <c r="L12" s="161"/>
      <c r="M12" s="168"/>
      <c r="N12" s="171"/>
      <c r="O12" s="171"/>
      <c r="P12" s="173"/>
      <c r="Q12" s="176"/>
      <c r="R12" s="53"/>
    </row>
    <row r="13" spans="2:18" ht="15" customHeight="1" x14ac:dyDescent="0.25">
      <c r="B13" s="147"/>
      <c r="C13" s="149"/>
      <c r="D13" s="151"/>
      <c r="E13" s="153"/>
      <c r="F13" s="156"/>
      <c r="G13" s="156"/>
      <c r="H13" s="156"/>
      <c r="I13" s="156"/>
      <c r="J13" s="156"/>
      <c r="K13" s="164"/>
      <c r="L13" s="161"/>
      <c r="M13" s="168"/>
      <c r="N13" s="171"/>
      <c r="O13" s="171"/>
      <c r="P13" s="173"/>
      <c r="Q13" s="54" t="s">
        <v>10</v>
      </c>
      <c r="R13" s="53"/>
    </row>
    <row r="14" spans="2:18" ht="15.75" customHeight="1" x14ac:dyDescent="0.25">
      <c r="B14" s="147"/>
      <c r="C14" s="149"/>
      <c r="D14" s="151"/>
      <c r="E14" s="153"/>
      <c r="F14" s="157"/>
      <c r="G14" s="157"/>
      <c r="H14" s="157"/>
      <c r="I14" s="157"/>
      <c r="J14" s="157"/>
      <c r="K14" s="165"/>
      <c r="L14" s="162"/>
      <c r="M14" s="169"/>
      <c r="N14" s="172"/>
      <c r="O14" s="172"/>
      <c r="P14" s="174"/>
      <c r="Q14" s="55">
        <v>25</v>
      </c>
      <c r="R14" s="53"/>
    </row>
    <row r="15" spans="2:18" ht="25.5" x14ac:dyDescent="0.25">
      <c r="B15" s="56" t="str">
        <f>[1]Sheet1!B15</f>
        <v>1.</v>
      </c>
      <c r="C15" s="57">
        <f>[1]Sheet1!C15</f>
        <v>1</v>
      </c>
      <c r="D15" s="49">
        <v>45468</v>
      </c>
      <c r="E15" s="50">
        <v>45468</v>
      </c>
      <c r="F15" s="51" t="s">
        <v>47</v>
      </c>
      <c r="G15" s="51">
        <v>171112458</v>
      </c>
      <c r="H15" s="51" t="s">
        <v>54</v>
      </c>
      <c r="I15" s="51" t="s">
        <v>55</v>
      </c>
      <c r="J15" s="52">
        <v>5000</v>
      </c>
      <c r="K15" s="51" t="s">
        <v>148</v>
      </c>
      <c r="L15" s="73" t="s">
        <v>82</v>
      </c>
      <c r="M15" s="76">
        <v>45516</v>
      </c>
      <c r="N15" s="77">
        <v>45524</v>
      </c>
      <c r="O15" s="58"/>
      <c r="P15" s="58"/>
      <c r="Q15" s="78">
        <f t="shared" ref="Q15:Q42" si="0">+J15*$Q$14/100</f>
        <v>1250</v>
      </c>
      <c r="R15" s="53" t="s">
        <v>70</v>
      </c>
    </row>
    <row r="16" spans="2:18" ht="25.5" x14ac:dyDescent="0.25">
      <c r="B16" s="56" t="str">
        <f>[1]Sheet1!B16</f>
        <v>2.</v>
      </c>
      <c r="C16" s="57">
        <f>[1]Sheet1!C16</f>
        <v>1</v>
      </c>
      <c r="D16" s="49">
        <v>45468</v>
      </c>
      <c r="E16" s="50">
        <v>45468</v>
      </c>
      <c r="F16" s="51" t="s">
        <v>48</v>
      </c>
      <c r="G16" s="51">
        <v>306460108</v>
      </c>
      <c r="H16" s="51" t="s">
        <v>56</v>
      </c>
      <c r="I16" s="51" t="s">
        <v>57</v>
      </c>
      <c r="J16" s="52">
        <v>5000</v>
      </c>
      <c r="K16" s="51" t="s">
        <v>148</v>
      </c>
      <c r="L16" s="73" t="s">
        <v>83</v>
      </c>
      <c r="M16" s="76">
        <v>45516</v>
      </c>
      <c r="N16" s="77">
        <v>45524</v>
      </c>
      <c r="O16" s="58"/>
      <c r="P16" s="58"/>
      <c r="Q16" s="78">
        <f t="shared" si="0"/>
        <v>1250</v>
      </c>
      <c r="R16" s="53"/>
    </row>
    <row r="17" spans="2:18" ht="25.5" x14ac:dyDescent="0.25">
      <c r="B17" s="56" t="str">
        <f>[1]Sheet1!B17</f>
        <v>3.</v>
      </c>
      <c r="C17" s="57">
        <f>[1]Sheet1!C17</f>
        <v>1</v>
      </c>
      <c r="D17" s="49">
        <v>45468</v>
      </c>
      <c r="E17" s="50">
        <v>45468</v>
      </c>
      <c r="F17" s="51" t="s">
        <v>49</v>
      </c>
      <c r="G17" s="51">
        <v>302581297</v>
      </c>
      <c r="H17" s="51" t="s">
        <v>58</v>
      </c>
      <c r="I17" s="51" t="s">
        <v>59</v>
      </c>
      <c r="J17" s="52">
        <v>5000</v>
      </c>
      <c r="K17" s="51" t="s">
        <v>148</v>
      </c>
      <c r="L17" s="73" t="s">
        <v>84</v>
      </c>
      <c r="M17" s="76">
        <v>45516</v>
      </c>
      <c r="N17" s="77">
        <v>45524</v>
      </c>
      <c r="O17" s="58"/>
      <c r="P17" s="58"/>
      <c r="Q17" s="78">
        <f t="shared" si="0"/>
        <v>1250</v>
      </c>
      <c r="R17" s="53"/>
    </row>
    <row r="18" spans="2:18" ht="38.25" x14ac:dyDescent="0.25">
      <c r="B18" s="56" t="str">
        <f>[1]Sheet1!B18</f>
        <v>4.</v>
      </c>
      <c r="C18" s="57">
        <f>[1]Sheet1!C18</f>
        <v>1</v>
      </c>
      <c r="D18" s="49">
        <v>45468</v>
      </c>
      <c r="E18" s="50">
        <v>45468</v>
      </c>
      <c r="F18" s="51" t="s">
        <v>50</v>
      </c>
      <c r="G18" s="51">
        <v>301667537</v>
      </c>
      <c r="H18" s="51" t="s">
        <v>60</v>
      </c>
      <c r="I18" s="51" t="s">
        <v>61</v>
      </c>
      <c r="J18" s="52">
        <v>5000</v>
      </c>
      <c r="K18" s="51" t="s">
        <v>148</v>
      </c>
      <c r="L18" s="74" t="s">
        <v>85</v>
      </c>
      <c r="M18" s="76">
        <v>45516</v>
      </c>
      <c r="N18" s="77">
        <v>45524</v>
      </c>
      <c r="O18" s="58"/>
      <c r="P18" s="59"/>
      <c r="Q18" s="78">
        <f t="shared" si="0"/>
        <v>1250</v>
      </c>
      <c r="R18" s="53"/>
    </row>
    <row r="19" spans="2:18" ht="25.5" x14ac:dyDescent="0.25">
      <c r="B19" s="56" t="str">
        <f>[1]Sheet1!B19</f>
        <v>5.</v>
      </c>
      <c r="C19" s="57">
        <f>[1]Sheet1!C19</f>
        <v>1</v>
      </c>
      <c r="D19" s="49">
        <v>45468</v>
      </c>
      <c r="E19" s="50">
        <v>45468</v>
      </c>
      <c r="F19" s="51" t="s">
        <v>51</v>
      </c>
      <c r="G19" s="51">
        <v>300055576</v>
      </c>
      <c r="H19" s="51" t="s">
        <v>62</v>
      </c>
      <c r="I19" s="51" t="s">
        <v>63</v>
      </c>
      <c r="J19" s="52">
        <v>5000</v>
      </c>
      <c r="K19" s="51" t="s">
        <v>148</v>
      </c>
      <c r="L19" s="73" t="s">
        <v>86</v>
      </c>
      <c r="M19" s="76">
        <v>45516</v>
      </c>
      <c r="N19" s="77">
        <v>45524</v>
      </c>
      <c r="O19" s="58"/>
      <c r="P19" s="58"/>
      <c r="Q19" s="78">
        <f t="shared" si="0"/>
        <v>1250</v>
      </c>
      <c r="R19" s="53"/>
    </row>
    <row r="20" spans="2:18" ht="25.5" x14ac:dyDescent="0.25">
      <c r="B20" s="56" t="str">
        <f>[1]Sheet1!B20</f>
        <v>6.</v>
      </c>
      <c r="C20" s="57">
        <f>[1]Sheet1!C20</f>
        <v>1</v>
      </c>
      <c r="D20" s="49">
        <v>45468</v>
      </c>
      <c r="E20" s="50">
        <v>45468</v>
      </c>
      <c r="F20" s="51" t="s">
        <v>52</v>
      </c>
      <c r="G20" s="51">
        <v>171116321</v>
      </c>
      <c r="H20" s="51" t="s">
        <v>64</v>
      </c>
      <c r="I20" s="51" t="s">
        <v>65</v>
      </c>
      <c r="J20" s="52">
        <v>5000</v>
      </c>
      <c r="K20" s="51" t="s">
        <v>148</v>
      </c>
      <c r="L20" s="73" t="s">
        <v>87</v>
      </c>
      <c r="M20" s="76">
        <v>45516</v>
      </c>
      <c r="N20" s="77">
        <v>45524</v>
      </c>
      <c r="O20" s="58"/>
      <c r="P20" s="58"/>
      <c r="Q20" s="78">
        <f t="shared" si="0"/>
        <v>1250</v>
      </c>
      <c r="R20" s="53"/>
    </row>
    <row r="21" spans="2:18" ht="38.25" x14ac:dyDescent="0.25">
      <c r="B21" s="100" t="str">
        <f>[1]Sheet1!B21</f>
        <v>7.</v>
      </c>
      <c r="C21" s="101">
        <f>[1]Sheet1!C21</f>
        <v>1</v>
      </c>
      <c r="D21" s="102">
        <v>45468</v>
      </c>
      <c r="E21" s="103">
        <v>45468</v>
      </c>
      <c r="F21" s="104" t="s">
        <v>53</v>
      </c>
      <c r="G21" s="104">
        <v>171116855</v>
      </c>
      <c r="H21" s="104" t="s">
        <v>66</v>
      </c>
      <c r="I21" s="104" t="s">
        <v>67</v>
      </c>
      <c r="J21" s="105">
        <v>5000</v>
      </c>
      <c r="K21" s="104" t="s">
        <v>148</v>
      </c>
      <c r="L21" s="106" t="s">
        <v>88</v>
      </c>
      <c r="M21" s="107">
        <v>45516</v>
      </c>
      <c r="N21" s="108">
        <v>45524</v>
      </c>
      <c r="O21" s="114">
        <v>45588</v>
      </c>
      <c r="P21" s="109"/>
      <c r="Q21" s="110">
        <v>0</v>
      </c>
      <c r="R21" s="53"/>
    </row>
    <row r="22" spans="2:18" ht="25.5" x14ac:dyDescent="0.25">
      <c r="B22" s="56" t="str">
        <f>[1]Sheet1!B22</f>
        <v>8.</v>
      </c>
      <c r="C22" s="60">
        <v>2</v>
      </c>
      <c r="D22" s="61">
        <v>45490</v>
      </c>
      <c r="E22" s="59">
        <v>45490</v>
      </c>
      <c r="F22" s="51" t="s">
        <v>79</v>
      </c>
      <c r="G22" s="62">
        <v>302765906</v>
      </c>
      <c r="H22" s="64" t="s">
        <v>80</v>
      </c>
      <c r="I22" s="64" t="s">
        <v>81</v>
      </c>
      <c r="J22" s="63">
        <v>13737</v>
      </c>
      <c r="K22" s="51" t="s">
        <v>149</v>
      </c>
      <c r="L22" s="73" t="s">
        <v>89</v>
      </c>
      <c r="M22" s="76">
        <v>45516</v>
      </c>
      <c r="N22" s="75">
        <v>45524</v>
      </c>
      <c r="O22" s="65"/>
      <c r="P22" s="65"/>
      <c r="Q22" s="66">
        <f t="shared" si="0"/>
        <v>3434.25</v>
      </c>
      <c r="R22" s="53"/>
    </row>
    <row r="23" spans="2:18" s="87" customFormat="1" ht="25.5" x14ac:dyDescent="0.25">
      <c r="B23" s="79" t="str">
        <f>[1]Sheet1!B23</f>
        <v>9.</v>
      </c>
      <c r="C23" s="80">
        <v>3</v>
      </c>
      <c r="D23" s="81">
        <v>45582</v>
      </c>
      <c r="E23" s="81">
        <v>45582</v>
      </c>
      <c r="F23" s="84" t="s">
        <v>92</v>
      </c>
      <c r="G23" s="84">
        <v>302760453</v>
      </c>
      <c r="H23" s="84" t="s">
        <v>178</v>
      </c>
      <c r="I23" s="84" t="s">
        <v>91</v>
      </c>
      <c r="J23" s="83">
        <v>22242.92</v>
      </c>
      <c r="K23" s="51" t="s">
        <v>150</v>
      </c>
      <c r="L23" s="84" t="s">
        <v>90</v>
      </c>
      <c r="M23" s="98">
        <v>45614</v>
      </c>
      <c r="N23" s="99">
        <v>45621</v>
      </c>
      <c r="O23" s="82"/>
      <c r="P23" s="82"/>
      <c r="Q23" s="85">
        <f t="shared" si="0"/>
        <v>5560.73</v>
      </c>
      <c r="R23" s="86"/>
    </row>
    <row r="24" spans="2:18" s="87" customFormat="1" ht="25.5" x14ac:dyDescent="0.25">
      <c r="B24" s="100" t="s">
        <v>95</v>
      </c>
      <c r="C24" s="101">
        <v>4</v>
      </c>
      <c r="D24" s="115">
        <v>45617</v>
      </c>
      <c r="E24" s="115">
        <v>45616</v>
      </c>
      <c r="F24" s="116" t="s">
        <v>98</v>
      </c>
      <c r="G24" s="116">
        <v>307021594</v>
      </c>
      <c r="H24" s="116" t="s">
        <v>99</v>
      </c>
      <c r="I24" s="116" t="s">
        <v>100</v>
      </c>
      <c r="J24" s="117">
        <v>71378.98</v>
      </c>
      <c r="K24" s="104" t="s">
        <v>151</v>
      </c>
      <c r="L24" s="116" t="s">
        <v>103</v>
      </c>
      <c r="M24" s="118">
        <v>45645</v>
      </c>
      <c r="N24" s="114"/>
      <c r="O24" s="114">
        <v>45694</v>
      </c>
      <c r="P24" s="109"/>
      <c r="Q24" s="110">
        <v>0</v>
      </c>
      <c r="R24" s="86"/>
    </row>
    <row r="25" spans="2:18" ht="25.5" x14ac:dyDescent="0.25">
      <c r="B25" s="100" t="s">
        <v>96</v>
      </c>
      <c r="C25" s="101">
        <v>4</v>
      </c>
      <c r="D25" s="115">
        <v>45617</v>
      </c>
      <c r="E25" s="114">
        <v>45616</v>
      </c>
      <c r="F25" s="116" t="s">
        <v>94</v>
      </c>
      <c r="G25" s="119">
        <v>306375686</v>
      </c>
      <c r="H25" s="116" t="s">
        <v>93</v>
      </c>
      <c r="I25" s="116" t="s">
        <v>101</v>
      </c>
      <c r="J25" s="117">
        <v>99450</v>
      </c>
      <c r="K25" s="104" t="s">
        <v>151</v>
      </c>
      <c r="L25" s="119" t="s">
        <v>102</v>
      </c>
      <c r="M25" s="114">
        <v>45645</v>
      </c>
      <c r="N25" s="114"/>
      <c r="O25" s="114">
        <v>45694</v>
      </c>
      <c r="P25" s="109"/>
      <c r="Q25" s="110">
        <v>0</v>
      </c>
      <c r="R25" s="53"/>
    </row>
    <row r="26" spans="2:18" ht="25.5" x14ac:dyDescent="0.25">
      <c r="B26" s="100" t="s">
        <v>97</v>
      </c>
      <c r="C26" s="101">
        <v>4</v>
      </c>
      <c r="D26" s="115">
        <v>45617</v>
      </c>
      <c r="E26" s="114">
        <v>45617</v>
      </c>
      <c r="F26" s="109" t="s">
        <v>104</v>
      </c>
      <c r="G26" s="119">
        <v>48005070268</v>
      </c>
      <c r="H26" s="116" t="s">
        <v>234</v>
      </c>
      <c r="I26" s="116" t="s">
        <v>105</v>
      </c>
      <c r="J26" s="117">
        <v>99999.47</v>
      </c>
      <c r="K26" s="104" t="s">
        <v>151</v>
      </c>
      <c r="L26" s="119" t="s">
        <v>106</v>
      </c>
      <c r="M26" s="114">
        <v>45645</v>
      </c>
      <c r="N26" s="114"/>
      <c r="O26" s="114">
        <v>45694</v>
      </c>
      <c r="P26" s="109"/>
      <c r="Q26" s="110">
        <v>0</v>
      </c>
      <c r="R26" s="53"/>
    </row>
    <row r="27" spans="2:18" ht="25.5" x14ac:dyDescent="0.25">
      <c r="B27" s="100" t="s">
        <v>107</v>
      </c>
      <c r="C27" s="101">
        <v>4</v>
      </c>
      <c r="D27" s="115">
        <v>45617</v>
      </c>
      <c r="E27" s="114">
        <v>45617</v>
      </c>
      <c r="F27" s="109" t="s">
        <v>108</v>
      </c>
      <c r="G27" s="116">
        <v>307027832</v>
      </c>
      <c r="H27" s="116" t="s">
        <v>109</v>
      </c>
      <c r="I27" s="116" t="s">
        <v>110</v>
      </c>
      <c r="J27" s="120">
        <v>99450</v>
      </c>
      <c r="K27" s="104" t="s">
        <v>151</v>
      </c>
      <c r="L27" s="116" t="s">
        <v>138</v>
      </c>
      <c r="M27" s="114">
        <v>45645</v>
      </c>
      <c r="N27" s="114"/>
      <c r="O27" s="114">
        <v>45694</v>
      </c>
      <c r="P27" s="109"/>
      <c r="Q27" s="110">
        <v>0</v>
      </c>
      <c r="R27" s="53"/>
    </row>
    <row r="28" spans="2:18" ht="25.5" x14ac:dyDescent="0.25">
      <c r="B28" s="121" t="s">
        <v>130</v>
      </c>
      <c r="C28" s="116">
        <v>4</v>
      </c>
      <c r="D28" s="114">
        <v>45617</v>
      </c>
      <c r="E28" s="114">
        <v>45617</v>
      </c>
      <c r="F28" s="109" t="s">
        <v>111</v>
      </c>
      <c r="G28" s="116">
        <v>47706230690</v>
      </c>
      <c r="H28" s="116" t="s">
        <v>112</v>
      </c>
      <c r="I28" s="116" t="s">
        <v>113</v>
      </c>
      <c r="J28" s="122">
        <v>39642.160000000003</v>
      </c>
      <c r="K28" s="104" t="s">
        <v>151</v>
      </c>
      <c r="L28" s="116" t="s">
        <v>140</v>
      </c>
      <c r="M28" s="114">
        <v>45645</v>
      </c>
      <c r="N28" s="114"/>
      <c r="O28" s="114">
        <v>45694</v>
      </c>
      <c r="P28" s="109"/>
      <c r="Q28" s="110">
        <v>0</v>
      </c>
      <c r="R28" s="53"/>
    </row>
    <row r="29" spans="2:18" ht="25.5" x14ac:dyDescent="0.25">
      <c r="B29" s="121" t="s">
        <v>131</v>
      </c>
      <c r="C29" s="116">
        <v>4</v>
      </c>
      <c r="D29" s="114">
        <v>45617</v>
      </c>
      <c r="E29" s="114">
        <v>45617</v>
      </c>
      <c r="F29" s="109" t="s">
        <v>114</v>
      </c>
      <c r="G29" s="116">
        <v>38110050486</v>
      </c>
      <c r="H29" s="116" t="s">
        <v>232</v>
      </c>
      <c r="I29" s="116" t="s">
        <v>115</v>
      </c>
      <c r="J29" s="122">
        <v>99999.95</v>
      </c>
      <c r="K29" s="104" t="s">
        <v>151</v>
      </c>
      <c r="L29" s="116" t="s">
        <v>139</v>
      </c>
      <c r="M29" s="114">
        <v>45645</v>
      </c>
      <c r="N29" s="109"/>
      <c r="O29" s="114">
        <v>45694</v>
      </c>
      <c r="P29" s="109"/>
      <c r="Q29" s="110">
        <v>0</v>
      </c>
      <c r="R29" s="53"/>
    </row>
    <row r="30" spans="2:18" ht="25.5" x14ac:dyDescent="0.25">
      <c r="B30" s="67" t="s">
        <v>132</v>
      </c>
      <c r="C30" s="92">
        <v>4</v>
      </c>
      <c r="D30" s="94">
        <v>45617</v>
      </c>
      <c r="E30" s="94">
        <v>45617</v>
      </c>
      <c r="F30" s="65" t="s">
        <v>116</v>
      </c>
      <c r="G30" s="92">
        <v>39505013015</v>
      </c>
      <c r="H30" s="92" t="s">
        <v>232</v>
      </c>
      <c r="I30" s="92" t="s">
        <v>117</v>
      </c>
      <c r="J30" s="97">
        <v>91178.81</v>
      </c>
      <c r="K30" s="51" t="s">
        <v>151</v>
      </c>
      <c r="L30" s="92" t="s">
        <v>141</v>
      </c>
      <c r="M30" s="94">
        <v>45645</v>
      </c>
      <c r="N30" s="94">
        <v>45666</v>
      </c>
      <c r="O30" s="65"/>
      <c r="P30" s="65"/>
      <c r="Q30" s="66">
        <f t="shared" si="0"/>
        <v>22794.702499999999</v>
      </c>
      <c r="R30" s="53"/>
    </row>
    <row r="31" spans="2:18" ht="25.5" x14ac:dyDescent="0.25">
      <c r="B31" s="121" t="s">
        <v>133</v>
      </c>
      <c r="C31" s="116">
        <v>4</v>
      </c>
      <c r="D31" s="114">
        <v>45617</v>
      </c>
      <c r="E31" s="114">
        <v>45617</v>
      </c>
      <c r="F31" s="109" t="s">
        <v>118</v>
      </c>
      <c r="G31" s="116">
        <v>305951677</v>
      </c>
      <c r="H31" s="116" t="s">
        <v>119</v>
      </c>
      <c r="I31" s="116" t="s">
        <v>120</v>
      </c>
      <c r="J31" s="122">
        <v>53979.48</v>
      </c>
      <c r="K31" s="104" t="s">
        <v>151</v>
      </c>
      <c r="L31" s="116" t="s">
        <v>147</v>
      </c>
      <c r="M31" s="114">
        <v>45645</v>
      </c>
      <c r="N31" s="109"/>
      <c r="O31" s="114">
        <v>45694</v>
      </c>
      <c r="P31" s="109"/>
      <c r="Q31" s="110">
        <v>0</v>
      </c>
      <c r="R31" s="53"/>
    </row>
    <row r="32" spans="2:18" ht="25.5" x14ac:dyDescent="0.25">
      <c r="B32" s="121" t="s">
        <v>134</v>
      </c>
      <c r="C32" s="116">
        <v>4</v>
      </c>
      <c r="D32" s="114">
        <v>45617</v>
      </c>
      <c r="E32" s="114">
        <v>45617</v>
      </c>
      <c r="F32" s="109" t="s">
        <v>121</v>
      </c>
      <c r="G32" s="116">
        <v>38605281897</v>
      </c>
      <c r="H32" s="116" t="s">
        <v>233</v>
      </c>
      <c r="I32" s="113" t="s">
        <v>122</v>
      </c>
      <c r="J32" s="122">
        <v>33583.54</v>
      </c>
      <c r="K32" s="104" t="s">
        <v>151</v>
      </c>
      <c r="L32" s="116" t="s">
        <v>142</v>
      </c>
      <c r="M32" s="114">
        <v>45645</v>
      </c>
      <c r="N32" s="109"/>
      <c r="O32" s="114">
        <v>45694</v>
      </c>
      <c r="P32" s="109"/>
      <c r="Q32" s="110">
        <v>0</v>
      </c>
      <c r="R32" s="53"/>
    </row>
    <row r="33" spans="2:18" ht="25.5" x14ac:dyDescent="0.25">
      <c r="B33" s="121" t="s">
        <v>135</v>
      </c>
      <c r="C33" s="116">
        <v>4</v>
      </c>
      <c r="D33" s="114">
        <v>45617</v>
      </c>
      <c r="E33" s="114">
        <v>45617</v>
      </c>
      <c r="F33" s="109" t="s">
        <v>123</v>
      </c>
      <c r="G33" s="116">
        <v>49305180662</v>
      </c>
      <c r="H33" s="116" t="s">
        <v>233</v>
      </c>
      <c r="I33" s="116" t="s">
        <v>124</v>
      </c>
      <c r="J33" s="122">
        <v>54667.72</v>
      </c>
      <c r="K33" s="104" t="s">
        <v>151</v>
      </c>
      <c r="L33" s="116" t="s">
        <v>146</v>
      </c>
      <c r="M33" s="114">
        <v>45645</v>
      </c>
      <c r="N33" s="109"/>
      <c r="O33" s="114">
        <v>45694</v>
      </c>
      <c r="P33" s="109"/>
      <c r="Q33" s="110">
        <v>0</v>
      </c>
      <c r="R33" s="53"/>
    </row>
    <row r="34" spans="2:18" ht="25.5" x14ac:dyDescent="0.25">
      <c r="B34" s="67" t="s">
        <v>136</v>
      </c>
      <c r="C34" s="92">
        <v>4</v>
      </c>
      <c r="D34" s="94">
        <v>45617</v>
      </c>
      <c r="E34" s="94">
        <v>45617</v>
      </c>
      <c r="F34" s="65" t="s">
        <v>125</v>
      </c>
      <c r="G34" s="92">
        <v>306695234</v>
      </c>
      <c r="H34" s="92" t="s">
        <v>143</v>
      </c>
      <c r="I34" s="92" t="s">
        <v>126</v>
      </c>
      <c r="J34" s="97">
        <v>94377.919999999998</v>
      </c>
      <c r="K34" s="51" t="s">
        <v>151</v>
      </c>
      <c r="L34" s="92" t="s">
        <v>144</v>
      </c>
      <c r="M34" s="94">
        <v>45645</v>
      </c>
      <c r="N34" s="94">
        <v>45666</v>
      </c>
      <c r="O34" s="65"/>
      <c r="P34" s="65"/>
      <c r="Q34" s="66">
        <f t="shared" si="0"/>
        <v>23594.48</v>
      </c>
      <c r="R34" s="53"/>
    </row>
    <row r="35" spans="2:18" ht="25.5" x14ac:dyDescent="0.25">
      <c r="B35" s="88" t="s">
        <v>137</v>
      </c>
      <c r="C35" s="93">
        <v>4</v>
      </c>
      <c r="D35" s="95">
        <v>45617</v>
      </c>
      <c r="E35" s="95">
        <v>45617</v>
      </c>
      <c r="F35" s="89" t="s">
        <v>127</v>
      </c>
      <c r="G35" s="93">
        <v>304915518</v>
      </c>
      <c r="H35" s="93" t="s">
        <v>128</v>
      </c>
      <c r="I35" s="93" t="s">
        <v>129</v>
      </c>
      <c r="J35" s="96">
        <v>58240</v>
      </c>
      <c r="K35" s="51" t="s">
        <v>151</v>
      </c>
      <c r="L35" s="92" t="s">
        <v>145</v>
      </c>
      <c r="M35" s="112">
        <v>45645</v>
      </c>
      <c r="N35" s="95">
        <v>45666</v>
      </c>
      <c r="O35" s="89"/>
      <c r="P35" s="89"/>
      <c r="Q35" s="66">
        <f t="shared" si="0"/>
        <v>14560</v>
      </c>
      <c r="R35" s="111"/>
    </row>
    <row r="36" spans="2:18" ht="26.25" x14ac:dyDescent="0.25">
      <c r="B36" s="88" t="s">
        <v>152</v>
      </c>
      <c r="C36" s="126">
        <v>6</v>
      </c>
      <c r="D36" s="95">
        <v>45715</v>
      </c>
      <c r="E36" s="95">
        <v>45715</v>
      </c>
      <c r="F36" s="89" t="s">
        <v>158</v>
      </c>
      <c r="G36" s="93">
        <v>304518858</v>
      </c>
      <c r="H36" s="89" t="s">
        <v>164</v>
      </c>
      <c r="I36" s="127" t="s">
        <v>174</v>
      </c>
      <c r="J36" s="126">
        <v>7000</v>
      </c>
      <c r="K36" s="51" t="s">
        <v>148</v>
      </c>
      <c r="L36" s="135" t="s">
        <v>211</v>
      </c>
      <c r="M36" s="112">
        <v>45735</v>
      </c>
      <c r="N36" s="95">
        <v>45735</v>
      </c>
      <c r="O36" s="89"/>
      <c r="P36" s="89"/>
      <c r="Q36" s="66">
        <f t="shared" si="0"/>
        <v>1750</v>
      </c>
      <c r="R36" s="53"/>
    </row>
    <row r="37" spans="2:18" x14ac:dyDescent="0.25">
      <c r="B37" s="88" t="s">
        <v>153</v>
      </c>
      <c r="C37" s="126">
        <v>6</v>
      </c>
      <c r="D37" s="95">
        <v>45715</v>
      </c>
      <c r="E37" s="95">
        <v>45715</v>
      </c>
      <c r="F37" s="89" t="s">
        <v>159</v>
      </c>
      <c r="G37" s="93">
        <v>300620794</v>
      </c>
      <c r="H37" s="89" t="s">
        <v>172</v>
      </c>
      <c r="I37" s="89" t="s">
        <v>173</v>
      </c>
      <c r="J37" s="126">
        <v>7000</v>
      </c>
      <c r="K37" s="90" t="s">
        <v>148</v>
      </c>
      <c r="L37" s="135" t="s">
        <v>212</v>
      </c>
      <c r="M37" s="112">
        <v>45735</v>
      </c>
      <c r="N37" s="95">
        <v>45735</v>
      </c>
      <c r="O37" s="89"/>
      <c r="P37" s="89"/>
      <c r="Q37" s="66"/>
      <c r="R37" s="53"/>
    </row>
    <row r="38" spans="2:18" x14ac:dyDescent="0.25">
      <c r="B38" s="88" t="s">
        <v>154</v>
      </c>
      <c r="C38" s="126">
        <v>6</v>
      </c>
      <c r="D38" s="95">
        <v>45715</v>
      </c>
      <c r="E38" s="95">
        <v>45715</v>
      </c>
      <c r="F38" s="89" t="s">
        <v>160</v>
      </c>
      <c r="G38" s="93">
        <v>302765906</v>
      </c>
      <c r="H38" s="89" t="s">
        <v>80</v>
      </c>
      <c r="I38" s="89" t="s">
        <v>165</v>
      </c>
      <c r="J38" s="126">
        <v>7000</v>
      </c>
      <c r="K38" s="90" t="s">
        <v>148</v>
      </c>
      <c r="L38" s="135" t="s">
        <v>213</v>
      </c>
      <c r="M38" s="112">
        <v>45735</v>
      </c>
      <c r="N38" s="95">
        <v>45735</v>
      </c>
      <c r="O38" s="89"/>
      <c r="P38" s="89"/>
      <c r="Q38" s="66"/>
      <c r="R38" s="53"/>
    </row>
    <row r="39" spans="2:18" x14ac:dyDescent="0.25">
      <c r="B39" s="88" t="s">
        <v>155</v>
      </c>
      <c r="C39" s="126">
        <v>6</v>
      </c>
      <c r="D39" s="95">
        <v>45715</v>
      </c>
      <c r="E39" s="95">
        <v>45715</v>
      </c>
      <c r="F39" s="89" t="s">
        <v>161</v>
      </c>
      <c r="G39" s="93">
        <v>171117957</v>
      </c>
      <c r="H39" s="89" t="s">
        <v>166</v>
      </c>
      <c r="I39" s="89" t="s">
        <v>167</v>
      </c>
      <c r="J39" s="126">
        <v>7000</v>
      </c>
      <c r="K39" s="90" t="s">
        <v>148</v>
      </c>
      <c r="L39" s="135" t="s">
        <v>214</v>
      </c>
      <c r="M39" s="112">
        <v>45735</v>
      </c>
      <c r="N39" s="95">
        <v>45735</v>
      </c>
      <c r="O39" s="89"/>
      <c r="P39" s="89"/>
      <c r="Q39" s="66"/>
      <c r="R39" s="53"/>
    </row>
    <row r="40" spans="2:18" ht="26.25" x14ac:dyDescent="0.25">
      <c r="B40" s="88" t="s">
        <v>156</v>
      </c>
      <c r="C40" s="126">
        <v>6</v>
      </c>
      <c r="D40" s="95">
        <v>45715</v>
      </c>
      <c r="E40" s="95">
        <v>45715</v>
      </c>
      <c r="F40" s="89" t="s">
        <v>162</v>
      </c>
      <c r="G40" s="93">
        <v>305553513</v>
      </c>
      <c r="H40" s="127" t="s">
        <v>169</v>
      </c>
      <c r="I40" s="89" t="s">
        <v>170</v>
      </c>
      <c r="J40" s="126">
        <v>7000</v>
      </c>
      <c r="K40" s="90" t="s">
        <v>148</v>
      </c>
      <c r="L40" s="135" t="s">
        <v>215</v>
      </c>
      <c r="M40" s="112">
        <v>45735</v>
      </c>
      <c r="N40" s="95">
        <v>45735</v>
      </c>
      <c r="O40" s="89"/>
      <c r="P40" s="89"/>
      <c r="Q40" s="66">
        <f t="shared" si="0"/>
        <v>1750</v>
      </c>
      <c r="R40" s="53"/>
    </row>
    <row r="41" spans="2:18" ht="39" x14ac:dyDescent="0.25">
      <c r="B41" s="133" t="s">
        <v>157</v>
      </c>
      <c r="C41" s="93">
        <v>6</v>
      </c>
      <c r="D41" s="131">
        <v>45715</v>
      </c>
      <c r="E41" s="131">
        <v>45715</v>
      </c>
      <c r="F41" s="129" t="s">
        <v>163</v>
      </c>
      <c r="G41" s="93">
        <v>300570601</v>
      </c>
      <c r="H41" s="127" t="s">
        <v>171</v>
      </c>
      <c r="I41" s="129" t="s">
        <v>168</v>
      </c>
      <c r="J41" s="93">
        <v>7000</v>
      </c>
      <c r="K41" s="132" t="s">
        <v>148</v>
      </c>
      <c r="L41" s="135" t="s">
        <v>216</v>
      </c>
      <c r="M41" s="112">
        <v>45735</v>
      </c>
      <c r="N41" s="95">
        <v>45735</v>
      </c>
      <c r="O41" s="89"/>
      <c r="P41" s="89"/>
      <c r="Q41" s="66">
        <f t="shared" si="0"/>
        <v>1750</v>
      </c>
      <c r="R41" s="53"/>
    </row>
    <row r="42" spans="2:18" ht="39" x14ac:dyDescent="0.25">
      <c r="B42" s="133" t="s">
        <v>175</v>
      </c>
      <c r="C42" s="93">
        <v>7</v>
      </c>
      <c r="D42" s="131">
        <v>45734</v>
      </c>
      <c r="E42" s="131">
        <v>45734</v>
      </c>
      <c r="F42" s="129" t="s">
        <v>176</v>
      </c>
      <c r="G42" s="93">
        <v>300570601</v>
      </c>
      <c r="H42" s="127" t="s">
        <v>171</v>
      </c>
      <c r="I42" s="130" t="s">
        <v>177</v>
      </c>
      <c r="J42" s="128">
        <v>13998.26</v>
      </c>
      <c r="K42" s="132" t="s">
        <v>149</v>
      </c>
      <c r="L42" s="135" t="s">
        <v>217</v>
      </c>
      <c r="M42" s="112">
        <v>45742</v>
      </c>
      <c r="N42" s="95">
        <v>45743</v>
      </c>
      <c r="O42" s="89"/>
      <c r="P42" s="89"/>
      <c r="Q42" s="66">
        <f t="shared" si="0"/>
        <v>3499.5650000000001</v>
      </c>
      <c r="R42" s="53"/>
    </row>
    <row r="43" spans="2:18" x14ac:dyDescent="0.25">
      <c r="B43" s="133" t="s">
        <v>179</v>
      </c>
      <c r="C43" s="93">
        <v>9</v>
      </c>
      <c r="D43" s="131">
        <v>45839</v>
      </c>
      <c r="E43" s="131">
        <v>45834</v>
      </c>
      <c r="F43" s="129" t="s">
        <v>180</v>
      </c>
      <c r="G43" s="93">
        <v>306375686</v>
      </c>
      <c r="H43" s="127" t="s">
        <v>93</v>
      </c>
      <c r="I43" s="130" t="s">
        <v>101</v>
      </c>
      <c r="J43" s="128">
        <v>89050</v>
      </c>
      <c r="K43" s="132" t="s">
        <v>151</v>
      </c>
      <c r="L43" s="136" t="s">
        <v>208</v>
      </c>
      <c r="M43" s="91"/>
      <c r="N43" s="89"/>
      <c r="O43" s="89"/>
      <c r="P43" s="89"/>
      <c r="Q43" s="66"/>
      <c r="R43" s="53"/>
    </row>
    <row r="44" spans="2:18" x14ac:dyDescent="0.25">
      <c r="B44" s="133" t="s">
        <v>181</v>
      </c>
      <c r="C44" s="93">
        <v>9</v>
      </c>
      <c r="D44" s="131">
        <v>45839</v>
      </c>
      <c r="E44" s="131">
        <v>45835</v>
      </c>
      <c r="F44" s="129" t="s">
        <v>182</v>
      </c>
      <c r="G44" s="93">
        <v>48005070268</v>
      </c>
      <c r="H44" s="127" t="s">
        <v>234</v>
      </c>
      <c r="I44" s="130" t="s">
        <v>183</v>
      </c>
      <c r="J44" s="128">
        <v>49997.88</v>
      </c>
      <c r="K44" s="132" t="s">
        <v>151</v>
      </c>
      <c r="L44" s="136" t="s">
        <v>203</v>
      </c>
      <c r="M44" s="91"/>
      <c r="N44" s="89"/>
      <c r="O44" s="89"/>
      <c r="P44" s="89"/>
      <c r="Q44" s="66"/>
      <c r="R44" s="53"/>
    </row>
    <row r="45" spans="2:18" x14ac:dyDescent="0.25">
      <c r="B45" s="133" t="s">
        <v>184</v>
      </c>
      <c r="C45" s="93">
        <v>9</v>
      </c>
      <c r="D45" s="131">
        <v>45839</v>
      </c>
      <c r="E45" s="131">
        <v>45838</v>
      </c>
      <c r="F45" s="129" t="s">
        <v>185</v>
      </c>
      <c r="G45" s="93">
        <v>306712790</v>
      </c>
      <c r="H45" s="127" t="s">
        <v>186</v>
      </c>
      <c r="I45" s="130" t="s">
        <v>187</v>
      </c>
      <c r="J45" s="128">
        <v>57776.55</v>
      </c>
      <c r="K45" s="132" t="s">
        <v>151</v>
      </c>
      <c r="L45" s="136" t="s">
        <v>204</v>
      </c>
      <c r="M45" s="91"/>
      <c r="N45" s="89"/>
      <c r="O45" s="89"/>
      <c r="P45" s="89"/>
      <c r="Q45" s="66"/>
      <c r="R45" s="53"/>
    </row>
    <row r="46" spans="2:18" ht="25.5" x14ac:dyDescent="0.25">
      <c r="B46" s="133" t="s">
        <v>188</v>
      </c>
      <c r="C46" s="93">
        <v>9</v>
      </c>
      <c r="D46" s="131">
        <v>45839</v>
      </c>
      <c r="E46" s="131">
        <v>45839</v>
      </c>
      <c r="F46" s="129" t="s">
        <v>193</v>
      </c>
      <c r="G46" s="93">
        <v>300948606</v>
      </c>
      <c r="H46" s="127" t="s">
        <v>197</v>
      </c>
      <c r="I46" s="134" t="s">
        <v>198</v>
      </c>
      <c r="J46" s="128">
        <v>88527.78</v>
      </c>
      <c r="K46" s="132" t="s">
        <v>151</v>
      </c>
      <c r="L46" s="136" t="s">
        <v>210</v>
      </c>
      <c r="M46" s="91"/>
      <c r="N46" s="89"/>
      <c r="O46" s="89"/>
      <c r="P46" s="89"/>
      <c r="Q46" s="66"/>
      <c r="R46" s="53"/>
    </row>
    <row r="47" spans="2:18" x14ac:dyDescent="0.25">
      <c r="B47" s="133" t="s">
        <v>189</v>
      </c>
      <c r="C47" s="93">
        <v>9</v>
      </c>
      <c r="D47" s="131">
        <v>45839</v>
      </c>
      <c r="E47" s="131">
        <v>45839</v>
      </c>
      <c r="F47" s="129" t="s">
        <v>194</v>
      </c>
      <c r="G47" s="93">
        <v>47706230690</v>
      </c>
      <c r="H47" s="127" t="s">
        <v>233</v>
      </c>
      <c r="I47" s="130" t="s">
        <v>113</v>
      </c>
      <c r="J47" s="128">
        <v>45641.5</v>
      </c>
      <c r="K47" s="132" t="s">
        <v>151</v>
      </c>
      <c r="L47" s="136" t="s">
        <v>209</v>
      </c>
      <c r="M47" s="91"/>
      <c r="N47" s="89"/>
      <c r="O47" s="89"/>
      <c r="P47" s="89"/>
      <c r="Q47" s="66"/>
      <c r="R47" s="53"/>
    </row>
    <row r="48" spans="2:18" x14ac:dyDescent="0.25">
      <c r="B48" s="133" t="s">
        <v>190</v>
      </c>
      <c r="C48" s="93">
        <v>9</v>
      </c>
      <c r="D48" s="131">
        <v>45839</v>
      </c>
      <c r="E48" s="131">
        <v>45839</v>
      </c>
      <c r="F48" s="129" t="s">
        <v>195</v>
      </c>
      <c r="G48" s="93">
        <v>49305180662</v>
      </c>
      <c r="H48" s="127" t="s">
        <v>233</v>
      </c>
      <c r="I48" s="130" t="s">
        <v>124</v>
      </c>
      <c r="J48" s="128">
        <v>49969.72</v>
      </c>
      <c r="K48" s="132" t="s">
        <v>151</v>
      </c>
      <c r="L48" s="136" t="s">
        <v>207</v>
      </c>
      <c r="M48" s="91"/>
      <c r="N48" s="89"/>
      <c r="O48" s="89"/>
      <c r="P48" s="89"/>
      <c r="Q48" s="66"/>
      <c r="R48" s="53"/>
    </row>
    <row r="49" spans="2:18" x14ac:dyDescent="0.25">
      <c r="B49" s="133" t="s">
        <v>191</v>
      </c>
      <c r="C49" s="93">
        <v>9</v>
      </c>
      <c r="D49" s="131">
        <v>45839</v>
      </c>
      <c r="E49" s="131">
        <v>45839</v>
      </c>
      <c r="F49" s="129" t="s">
        <v>196</v>
      </c>
      <c r="G49" s="93">
        <v>306695234</v>
      </c>
      <c r="H49" s="127" t="s">
        <v>143</v>
      </c>
      <c r="I49" s="130" t="s">
        <v>126</v>
      </c>
      <c r="J49" s="128">
        <v>74873.5</v>
      </c>
      <c r="K49" s="132" t="s">
        <v>151</v>
      </c>
      <c r="L49" s="136" t="s">
        <v>205</v>
      </c>
      <c r="M49" s="91"/>
      <c r="N49" s="89"/>
      <c r="O49" s="89"/>
      <c r="P49" s="89"/>
      <c r="Q49" s="66"/>
      <c r="R49" s="53"/>
    </row>
    <row r="50" spans="2:18" ht="25.5" x14ac:dyDescent="0.25">
      <c r="B50" s="133" t="s">
        <v>192</v>
      </c>
      <c r="C50" s="93">
        <v>9</v>
      </c>
      <c r="D50" s="131">
        <v>45839</v>
      </c>
      <c r="E50" s="131">
        <v>45839</v>
      </c>
      <c r="F50" s="129" t="s">
        <v>201</v>
      </c>
      <c r="G50" s="93">
        <v>307233978</v>
      </c>
      <c r="H50" s="127" t="s">
        <v>200</v>
      </c>
      <c r="I50" s="134" t="s">
        <v>202</v>
      </c>
      <c r="J50" s="128">
        <v>89050</v>
      </c>
      <c r="K50" s="132" t="s">
        <v>151</v>
      </c>
      <c r="L50" s="136" t="s">
        <v>206</v>
      </c>
      <c r="M50" s="91"/>
      <c r="N50" s="89"/>
      <c r="O50" s="89"/>
      <c r="P50" s="89"/>
      <c r="Q50" s="66"/>
      <c r="R50" s="53"/>
    </row>
    <row r="51" spans="2:18" ht="29.45" customHeight="1" x14ac:dyDescent="0.25">
      <c r="B51" s="133" t="s">
        <v>199</v>
      </c>
      <c r="C51" s="93">
        <v>11</v>
      </c>
      <c r="D51" s="131">
        <v>45880</v>
      </c>
      <c r="E51" s="131">
        <v>45880</v>
      </c>
      <c r="F51" s="129" t="s">
        <v>219</v>
      </c>
      <c r="G51" s="93">
        <v>38804141170</v>
      </c>
      <c r="H51" s="127" t="s">
        <v>232</v>
      </c>
      <c r="I51" s="134" t="str">
        <f>'[2]1-2l_Titulinis'!$E$34</f>
        <v>Šiuolaikinės vikšrinės technikos diegimas kaimo žemės ūkio versle</v>
      </c>
      <c r="J51" s="137">
        <v>75701.62</v>
      </c>
      <c r="K51" s="132" t="s">
        <v>220</v>
      </c>
      <c r="L51" s="138"/>
      <c r="M51" s="139"/>
      <c r="N51" s="127"/>
      <c r="O51" s="89"/>
      <c r="P51" s="89"/>
      <c r="Q51" s="66"/>
      <c r="R51" s="53"/>
    </row>
    <row r="52" spans="2:18" ht="29.45" customHeight="1" x14ac:dyDescent="0.25">
      <c r="B52" s="133" t="s">
        <v>218</v>
      </c>
      <c r="C52" s="93">
        <v>11</v>
      </c>
      <c r="D52" s="131">
        <v>45880</v>
      </c>
      <c r="E52" s="131">
        <v>45880</v>
      </c>
      <c r="F52" s="129" t="s">
        <v>231</v>
      </c>
      <c r="G52" s="93">
        <v>39201060836</v>
      </c>
      <c r="H52" s="127" t="s">
        <v>232</v>
      </c>
      <c r="I52" s="134" t="s">
        <v>229</v>
      </c>
      <c r="J52" s="137">
        <v>74071.399999999994</v>
      </c>
      <c r="K52" s="132" t="s">
        <v>220</v>
      </c>
      <c r="L52" s="138"/>
      <c r="M52" s="139"/>
      <c r="N52" s="127"/>
      <c r="O52" s="89"/>
      <c r="P52" s="89"/>
      <c r="Q52" s="66"/>
      <c r="R52" s="53"/>
    </row>
    <row r="53" spans="2:18" ht="29.45" customHeight="1" x14ac:dyDescent="0.25">
      <c r="B53" s="133" t="s">
        <v>221</v>
      </c>
      <c r="C53" s="93">
        <v>12</v>
      </c>
      <c r="D53" s="131">
        <v>45880</v>
      </c>
      <c r="E53" s="131">
        <v>45880</v>
      </c>
      <c r="F53" s="129" t="s">
        <v>225</v>
      </c>
      <c r="G53" s="93">
        <v>307334475</v>
      </c>
      <c r="H53" s="127" t="s">
        <v>222</v>
      </c>
      <c r="I53" s="134" t="s">
        <v>223</v>
      </c>
      <c r="J53" s="137">
        <v>99569.75</v>
      </c>
      <c r="K53" s="132" t="s">
        <v>224</v>
      </c>
      <c r="L53" s="138"/>
      <c r="M53" s="139"/>
      <c r="N53" s="127"/>
      <c r="O53" s="89"/>
      <c r="P53" s="89"/>
      <c r="Q53" s="66"/>
      <c r="R53" s="53"/>
    </row>
    <row r="54" spans="2:18" ht="27" thickBot="1" x14ac:dyDescent="0.3">
      <c r="B54" s="68" t="s">
        <v>230</v>
      </c>
      <c r="C54" s="140">
        <v>12</v>
      </c>
      <c r="D54" s="141">
        <v>45880</v>
      </c>
      <c r="E54" s="141">
        <v>45880</v>
      </c>
      <c r="F54" s="69" t="s">
        <v>226</v>
      </c>
      <c r="G54" s="140">
        <v>306109034</v>
      </c>
      <c r="H54" s="69" t="s">
        <v>227</v>
      </c>
      <c r="I54" s="142" t="s">
        <v>228</v>
      </c>
      <c r="J54" s="143">
        <v>100000</v>
      </c>
      <c r="K54" s="70" t="s">
        <v>224</v>
      </c>
      <c r="L54" s="71"/>
      <c r="M54" s="68"/>
      <c r="N54" s="69"/>
      <c r="O54" s="69"/>
      <c r="P54" s="69"/>
      <c r="Q54" s="66">
        <f>SUM(Q15:Q42)</f>
        <v>86193.727499999994</v>
      </c>
      <c r="R54" s="53"/>
    </row>
    <row r="55" spans="2:18" ht="27.75" customHeight="1" x14ac:dyDescent="0.25">
      <c r="B55" s="159" t="s">
        <v>11</v>
      </c>
      <c r="C55" s="159"/>
      <c r="D55" s="159"/>
      <c r="E55" s="159"/>
      <c r="F55" s="159"/>
      <c r="G55" s="159"/>
      <c r="H55" s="159"/>
      <c r="I55" s="159"/>
      <c r="J55" s="159"/>
      <c r="K55" s="159"/>
      <c r="L55" s="72"/>
      <c r="M55" s="166" t="s">
        <v>41</v>
      </c>
      <c r="N55" s="166"/>
      <c r="O55" s="166"/>
      <c r="P55" s="166"/>
      <c r="Q55" s="166"/>
      <c r="R55" s="53"/>
    </row>
    <row r="56" spans="2:18" ht="17.25" customHeight="1" x14ac:dyDescent="0.25">
      <c r="B56" s="158" t="s">
        <v>8</v>
      </c>
      <c r="C56" s="158"/>
      <c r="D56" s="158"/>
      <c r="E56" s="158"/>
      <c r="F56" s="158"/>
      <c r="G56" s="158"/>
      <c r="H56" s="158"/>
      <c r="I56" s="158"/>
      <c r="J56" s="158"/>
      <c r="K56" s="158"/>
      <c r="L56" s="158"/>
      <c r="M56" s="158"/>
      <c r="N56" s="158"/>
      <c r="O56" s="158"/>
      <c r="P56" s="158"/>
      <c r="Q56" s="158"/>
      <c r="R56" s="53"/>
    </row>
    <row r="57" spans="2:18" x14ac:dyDescent="0.25">
      <c r="B57" s="158"/>
      <c r="C57" s="158"/>
      <c r="D57" s="158"/>
      <c r="E57" s="158"/>
      <c r="F57" s="158"/>
      <c r="G57" s="158"/>
      <c r="H57" s="158"/>
      <c r="I57" s="158"/>
      <c r="J57" s="158"/>
      <c r="K57" s="158"/>
      <c r="L57" s="158"/>
      <c r="M57" s="158"/>
      <c r="N57" s="158"/>
      <c r="O57" s="158"/>
      <c r="P57" s="158"/>
      <c r="Q57" s="158"/>
      <c r="R57" s="53"/>
    </row>
    <row r="59" spans="2:18" x14ac:dyDescent="0.25">
      <c r="K59" t="s">
        <v>6</v>
      </c>
    </row>
  </sheetData>
  <autoFilter ref="B12:Q12"/>
  <mergeCells count="22">
    <mergeCell ref="B56:Q57"/>
    <mergeCell ref="B55:K55"/>
    <mergeCell ref="L11:L14"/>
    <mergeCell ref="I11:I14"/>
    <mergeCell ref="J11:J14"/>
    <mergeCell ref="K11:K14"/>
    <mergeCell ref="M55:Q55"/>
    <mergeCell ref="M11:M14"/>
    <mergeCell ref="N11:N14"/>
    <mergeCell ref="O11:O14"/>
    <mergeCell ref="P11:P14"/>
    <mergeCell ref="Q11:Q12"/>
    <mergeCell ref="I2:K2"/>
    <mergeCell ref="B7:K7"/>
    <mergeCell ref="B11:B14"/>
    <mergeCell ref="C11:C14"/>
    <mergeCell ref="D11:D14"/>
    <mergeCell ref="E11:E14"/>
    <mergeCell ref="E5:K5"/>
    <mergeCell ref="F11:F14"/>
    <mergeCell ref="G11:G14"/>
    <mergeCell ref="H11:H14"/>
  </mergeCells>
  <phoneticPr fontId="11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3"/>
  <sheetViews>
    <sheetView topLeftCell="A13" workbookViewId="0">
      <selection activeCell="F26" sqref="F26"/>
    </sheetView>
  </sheetViews>
  <sheetFormatPr defaultRowHeight="15" x14ac:dyDescent="0.25"/>
  <cols>
    <col min="1" max="1" width="2.5703125" customWidth="1"/>
    <col min="3" max="3" width="53.7109375" customWidth="1"/>
    <col min="4" max="4" width="24.7109375" customWidth="1"/>
    <col min="5" max="5" width="27.7109375" customWidth="1"/>
    <col min="6" max="6" width="19.7109375" customWidth="1"/>
    <col min="7" max="7" width="14.7109375" customWidth="1"/>
  </cols>
  <sheetData>
    <row r="1" spans="3:4" x14ac:dyDescent="0.25">
      <c r="C1" s="47" t="s">
        <v>68</v>
      </c>
    </row>
    <row r="2" spans="3:4" ht="15.75" thickBot="1" x14ac:dyDescent="0.3"/>
    <row r="3" spans="3:4" s="10" customFormat="1" ht="13.5" thickBot="1" x14ac:dyDescent="0.3">
      <c r="C3" s="8" t="s">
        <v>12</v>
      </c>
      <c r="D3" s="9">
        <v>1164692</v>
      </c>
    </row>
    <row r="4" spans="3:4" s="10" customFormat="1" ht="13.5" thickBot="1" x14ac:dyDescent="0.3">
      <c r="C4" s="11"/>
      <c r="D4" s="12"/>
    </row>
    <row r="5" spans="3:4" s="10" customFormat="1" ht="25.5" x14ac:dyDescent="0.25">
      <c r="C5" s="29" t="s">
        <v>13</v>
      </c>
      <c r="D5" s="30">
        <v>0.8</v>
      </c>
    </row>
    <row r="6" spans="3:4" s="10" customFormat="1" ht="25.5" x14ac:dyDescent="0.25">
      <c r="C6" s="31" t="s">
        <v>14</v>
      </c>
      <c r="D6" s="32">
        <f>D3*D5</f>
        <v>931753.60000000009</v>
      </c>
    </row>
    <row r="7" spans="3:4" s="10" customFormat="1" ht="25.5" x14ac:dyDescent="0.25">
      <c r="C7" s="31" t="s">
        <v>15</v>
      </c>
      <c r="D7" s="32">
        <f>D3-D12-D13</f>
        <v>931753.6</v>
      </c>
    </row>
    <row r="8" spans="3:4" s="10" customFormat="1" ht="26.25" thickBot="1" x14ac:dyDescent="0.3">
      <c r="C8" s="33" t="s">
        <v>16</v>
      </c>
      <c r="D8" s="34">
        <f>D7/D3</f>
        <v>0.79999999999999993</v>
      </c>
    </row>
    <row r="9" spans="3:4" s="10" customFormat="1" ht="4.5" customHeight="1" thickBot="1" x14ac:dyDescent="0.3">
      <c r="C9" s="35"/>
      <c r="D9" s="36"/>
    </row>
    <row r="10" spans="3:4" s="10" customFormat="1" ht="25.5" x14ac:dyDescent="0.25">
      <c r="C10" s="37" t="s">
        <v>17</v>
      </c>
      <c r="D10" s="38">
        <v>0.2</v>
      </c>
    </row>
    <row r="11" spans="3:4" s="10" customFormat="1" ht="25.5" x14ac:dyDescent="0.25">
      <c r="C11" s="31" t="s">
        <v>18</v>
      </c>
      <c r="D11" s="32">
        <f>D3*D10</f>
        <v>232938.40000000002</v>
      </c>
    </row>
    <row r="12" spans="3:4" s="10" customFormat="1" ht="25.5" x14ac:dyDescent="0.25">
      <c r="C12" s="31" t="s">
        <v>19</v>
      </c>
      <c r="D12" s="32">
        <v>232938.4</v>
      </c>
    </row>
    <row r="13" spans="3:4" s="10" customFormat="1" ht="25.5" x14ac:dyDescent="0.25">
      <c r="C13" s="39" t="s">
        <v>20</v>
      </c>
      <c r="D13" s="40">
        <f>E49</f>
        <v>0</v>
      </c>
    </row>
    <row r="14" spans="3:4" s="10" customFormat="1" ht="26.25" thickBot="1" x14ac:dyDescent="0.3">
      <c r="C14" s="33" t="s">
        <v>21</v>
      </c>
      <c r="D14" s="34">
        <f>(D12+D13)/D3</f>
        <v>0.19999999999999998</v>
      </c>
    </row>
    <row r="15" spans="3:4" s="10" customFormat="1" ht="4.5" customHeight="1" thickBot="1" x14ac:dyDescent="0.3">
      <c r="C15" s="41"/>
      <c r="D15" s="42"/>
    </row>
    <row r="16" spans="3:4" s="10" customFormat="1" ht="12.75" x14ac:dyDescent="0.25">
      <c r="C16" s="43" t="s">
        <v>22</v>
      </c>
      <c r="D16" s="38">
        <f>D10/D5</f>
        <v>0.25</v>
      </c>
    </row>
    <row r="17" spans="2:7" s="10" customFormat="1" ht="26.25" thickBot="1" x14ac:dyDescent="0.3">
      <c r="C17" s="33" t="s">
        <v>23</v>
      </c>
      <c r="D17" s="34">
        <f>D12/D7</f>
        <v>0.25</v>
      </c>
    </row>
    <row r="18" spans="2:7" s="10" customFormat="1" ht="13.5" thickBot="1" x14ac:dyDescent="0.3">
      <c r="C18" s="44"/>
      <c r="D18" s="45"/>
    </row>
    <row r="19" spans="2:7" ht="15.75" thickBot="1" x14ac:dyDescent="0.3"/>
    <row r="20" spans="2:7" ht="45" x14ac:dyDescent="0.25">
      <c r="B20" s="18"/>
      <c r="C20" s="19" t="s">
        <v>24</v>
      </c>
      <c r="D20" s="19" t="s">
        <v>25</v>
      </c>
      <c r="E20" s="19" t="s">
        <v>38</v>
      </c>
      <c r="F20" s="20" t="s">
        <v>39</v>
      </c>
    </row>
    <row r="21" spans="2:7" x14ac:dyDescent="0.25">
      <c r="B21" s="21" t="s">
        <v>30</v>
      </c>
      <c r="C21" s="15">
        <v>45306</v>
      </c>
      <c r="D21" s="14">
        <v>100000</v>
      </c>
      <c r="E21" s="124">
        <v>68600</v>
      </c>
      <c r="F21" s="22">
        <f ca="1">+E31-E21</f>
        <v>86894.237499999988</v>
      </c>
      <c r="G21" s="17" t="s">
        <v>27</v>
      </c>
    </row>
    <row r="22" spans="2:7" x14ac:dyDescent="0.25">
      <c r="B22" s="21" t="s">
        <v>29</v>
      </c>
      <c r="C22" s="14"/>
      <c r="D22" s="14">
        <v>30000</v>
      </c>
      <c r="E22" s="48">
        <f>+SUM('Paraiškų žurnalas'!Q15:Q35)</f>
        <v>77444.162499999991</v>
      </c>
      <c r="F22" s="23"/>
      <c r="G22" s="47" t="s">
        <v>69</v>
      </c>
    </row>
    <row r="23" spans="2:7" x14ac:dyDescent="0.25">
      <c r="B23" s="21" t="s">
        <v>31</v>
      </c>
      <c r="C23" s="14"/>
      <c r="D23" s="14">
        <v>30000</v>
      </c>
      <c r="E23" s="125">
        <f>+SUM('Paraiškų žurnalas'!Q15:Q35)-E22</f>
        <v>0</v>
      </c>
      <c r="F23" s="23"/>
    </row>
    <row r="24" spans="2:7" x14ac:dyDescent="0.25">
      <c r="B24" s="21" t="s">
        <v>32</v>
      </c>
      <c r="C24" s="14"/>
      <c r="D24" s="14">
        <v>30000</v>
      </c>
      <c r="E24" s="125">
        <f ca="1">+SUM('Paraiškų žurnalas'!Q15:Q33)-E22-E23-E24</f>
        <v>0</v>
      </c>
      <c r="F24" s="23"/>
    </row>
    <row r="25" spans="2:7" x14ac:dyDescent="0.25">
      <c r="B25" s="21" t="s">
        <v>33</v>
      </c>
      <c r="C25" s="14"/>
      <c r="D25" s="14">
        <v>30000</v>
      </c>
      <c r="E25" s="125">
        <f ca="1">+SUM('Paraiškų žurnalas'!Q16:Q34)-E23-E24-E25</f>
        <v>0</v>
      </c>
      <c r="F25" s="7"/>
    </row>
    <row r="26" spans="2:7" x14ac:dyDescent="0.25">
      <c r="B26" s="21" t="s">
        <v>34</v>
      </c>
      <c r="C26" s="14"/>
      <c r="D26" s="14">
        <v>30000</v>
      </c>
      <c r="E26" s="125">
        <f ca="1">+SUM('Paraiškų žurnalas'!Q17:Q35)-E24-E25-E26</f>
        <v>0</v>
      </c>
      <c r="F26" s="24" t="s">
        <v>40</v>
      </c>
    </row>
    <row r="27" spans="2:7" x14ac:dyDescent="0.25">
      <c r="B27" s="21" t="s">
        <v>35</v>
      </c>
      <c r="C27" s="14"/>
      <c r="D27" s="14">
        <v>30000</v>
      </c>
      <c r="E27" s="125">
        <f ca="1">+SUM('Paraiškų žurnalas'!Q18:Q36)-E25-E26-E27</f>
        <v>0</v>
      </c>
      <c r="F27" s="23"/>
    </row>
    <row r="28" spans="2:7" x14ac:dyDescent="0.25">
      <c r="B28" s="21" t="s">
        <v>36</v>
      </c>
      <c r="C28" s="14"/>
      <c r="D28" s="14">
        <v>30000</v>
      </c>
      <c r="E28" s="125">
        <f ca="1">+SUM('Paraiškų žurnalas'!Q19:Q40)-E26-E27-E28</f>
        <v>0</v>
      </c>
      <c r="F28" s="23"/>
    </row>
    <row r="29" spans="2:7" x14ac:dyDescent="0.25">
      <c r="B29" s="21" t="s">
        <v>37</v>
      </c>
      <c r="C29" s="14"/>
      <c r="D29" s="14">
        <v>22938.400000000001</v>
      </c>
      <c r="E29" s="125">
        <f ca="1">+SUM('Paraiškų žurnalas'!Q20:Q41)-E27-E28-E29</f>
        <v>0</v>
      </c>
      <c r="F29" s="23"/>
    </row>
    <row r="30" spans="2:7" x14ac:dyDescent="0.25">
      <c r="B30" s="21"/>
      <c r="C30" s="14" t="s">
        <v>26</v>
      </c>
      <c r="D30" s="16">
        <f>+SUM(D22:D29)</f>
        <v>232938.4</v>
      </c>
      <c r="E30" s="123">
        <f ca="1">+SUM(E22:E29)</f>
        <v>77444.162499999991</v>
      </c>
      <c r="F30" s="23"/>
    </row>
    <row r="31" spans="2:7" ht="15.75" thickBot="1" x14ac:dyDescent="0.3">
      <c r="B31" s="25"/>
      <c r="C31" s="26" t="s">
        <v>28</v>
      </c>
      <c r="D31" s="26"/>
      <c r="E31" s="27">
        <f ca="1">+D12-E30</f>
        <v>155494.23749999999</v>
      </c>
      <c r="F31" s="28"/>
    </row>
    <row r="33" spans="4:4" x14ac:dyDescent="0.25">
      <c r="D33" s="13"/>
    </row>
  </sheetData>
  <phoneticPr fontId="11" type="noConversion"/>
  <conditionalFormatting sqref="E31">
    <cfRule type="cellIs" dxfId="4" priority="4" operator="lessThan">
      <formula>$D$12</formula>
    </cfRule>
    <cfRule type="cellIs" dxfId="3" priority="5" operator="greaterThan">
      <formula>229192.9</formula>
    </cfRule>
  </conditionalFormatting>
  <conditionalFormatting sqref="F21">
    <cfRule type="cellIs" dxfId="2" priority="1" operator="lessThan">
      <formula>$E$21</formula>
    </cfRule>
    <cfRule type="cellIs" dxfId="1" priority="2" operator="lessThan">
      <formula>$E$21</formula>
    </cfRule>
    <cfRule type="cellIs" dxfId="0" priority="3" operator="lessThan">
      <formula>$E$21</formula>
    </cfRule>
  </conditionalFormatting>
  <pageMargins left="0.7" right="0.7" top="0.75" bottom="0.75" header="0.3" footer="0.3"/>
  <ignoredErrors>
    <ignoredError sqref="D3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Paraiškų žurnalas</vt:lpstr>
      <vt:lpstr>VVG IPP ir faktiniai VPS adm MP</vt:lpstr>
    </vt:vector>
  </TitlesOfParts>
  <Company>Nacionaline mokejimo agentura prie ZUM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Markaitienė</dc:creator>
  <cp:lastModifiedBy>VIP</cp:lastModifiedBy>
  <dcterms:created xsi:type="dcterms:W3CDTF">2024-03-19T10:39:26Z</dcterms:created>
  <dcterms:modified xsi:type="dcterms:W3CDTF">2026-01-14T12:26:08Z</dcterms:modified>
</cp:coreProperties>
</file>